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umak\Documents\16_西多摩選手権\R08_71\10_要項等\"/>
    </mc:Choice>
  </mc:AlternateContent>
  <xr:revisionPtr revIDLastSave="0" documentId="13_ncr:1_{AF61A776-CEBF-494E-B6EB-6579F980B0E3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男子" sheetId="1" r:id="rId1"/>
    <sheet name="女子" sheetId="4" r:id="rId2"/>
  </sheets>
  <definedNames>
    <definedName name="_xlnm.Print_Area" localSheetId="1">女子!$A$1:$W$66</definedName>
    <definedName name="_xlnm.Print_Area" localSheetId="0">男子!$A$1:$W$66</definedName>
    <definedName name="_xlnm.Print_Titles" localSheetId="1">女子!$14:$16</definedName>
    <definedName name="_xlnm.Print_Titles" localSheetId="0">男子!$14:$16</definedName>
    <definedName name="女_プロ順">女子!$U$17:$U$66</definedName>
    <definedName name="女_一覧">女子!$A$17:$W$66</definedName>
    <definedName name="女_参加C_A">女子!$K$17:$K$66</definedName>
    <definedName name="女_参加C_B">女子!$O$17:$O$66</definedName>
    <definedName name="男_プロ順">男子!$U$17:$U$66</definedName>
    <definedName name="男_一覧">男子!$A$17:$W$66</definedName>
    <definedName name="男_参加C_A">男子!$K$17:$K$66</definedName>
    <definedName name="男_参加C_B">男子!$O$17:$O$66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4" l="1"/>
  <c r="F9" i="1"/>
  <c r="I9" i="4"/>
  <c r="J9" i="4" s="1"/>
  <c r="I8" i="4"/>
  <c r="J8" i="4" s="1"/>
  <c r="I7" i="4"/>
  <c r="J7" i="4" s="1"/>
  <c r="F8" i="4" l="1"/>
  <c r="F7" i="4"/>
  <c r="E9" i="4"/>
  <c r="E8" i="4"/>
  <c r="E7" i="4"/>
  <c r="D9" i="4"/>
  <c r="D8" i="4"/>
  <c r="D7" i="4"/>
  <c r="Y17" i="4"/>
  <c r="Z15" i="4" s="1"/>
  <c r="AA22" i="4"/>
  <c r="Y66" i="4"/>
  <c r="Z66" i="4" s="1"/>
  <c r="Y65" i="4"/>
  <c r="Z65" i="4" s="1"/>
  <c r="Y64" i="4"/>
  <c r="Z64" i="4" s="1"/>
  <c r="Y63" i="4"/>
  <c r="Z63" i="4" s="1"/>
  <c r="Y62" i="4"/>
  <c r="Z62" i="4" s="1"/>
  <c r="Y61" i="4"/>
  <c r="Z61" i="4" s="1"/>
  <c r="Y60" i="4"/>
  <c r="Z60" i="4" s="1"/>
  <c r="Y59" i="4"/>
  <c r="Z59" i="4" s="1"/>
  <c r="Y58" i="4"/>
  <c r="Z58" i="4" s="1"/>
  <c r="Y57" i="4"/>
  <c r="Z57" i="4" s="1"/>
  <c r="Y56" i="4"/>
  <c r="Z56" i="4" s="1"/>
  <c r="Y55" i="4"/>
  <c r="Z55" i="4" s="1"/>
  <c r="Y54" i="4"/>
  <c r="Z54" i="4" s="1"/>
  <c r="Y53" i="4"/>
  <c r="Z53" i="4" s="1"/>
  <c r="Y52" i="4"/>
  <c r="Z52" i="4" s="1"/>
  <c r="Y51" i="4"/>
  <c r="Z51" i="4" s="1"/>
  <c r="Y50" i="4"/>
  <c r="Z50" i="4" s="1"/>
  <c r="Y49" i="4"/>
  <c r="Z49" i="4" s="1"/>
  <c r="Y48" i="4"/>
  <c r="Z48" i="4" s="1"/>
  <c r="Y47" i="4"/>
  <c r="Z47" i="4" s="1"/>
  <c r="Y46" i="4"/>
  <c r="Z46" i="4" s="1"/>
  <c r="Y45" i="4"/>
  <c r="Z45" i="4" s="1"/>
  <c r="Y44" i="4"/>
  <c r="Z44" i="4" s="1"/>
  <c r="Y43" i="4"/>
  <c r="Z43" i="4" s="1"/>
  <c r="Y42" i="4"/>
  <c r="Z42" i="4" s="1"/>
  <c r="Y41" i="4"/>
  <c r="Z41" i="4" s="1"/>
  <c r="Y40" i="4"/>
  <c r="Z40" i="4" s="1"/>
  <c r="Y39" i="4"/>
  <c r="Z39" i="4" s="1"/>
  <c r="Y38" i="4"/>
  <c r="Z38" i="4" s="1"/>
  <c r="Y37" i="4"/>
  <c r="Z37" i="4" s="1"/>
  <c r="Y36" i="4"/>
  <c r="Z36" i="4" s="1"/>
  <c r="Y35" i="4"/>
  <c r="Z35" i="4" s="1"/>
  <c r="Y34" i="4"/>
  <c r="Z34" i="4" s="1"/>
  <c r="Y33" i="4"/>
  <c r="Z33" i="4" s="1"/>
  <c r="Y32" i="4"/>
  <c r="Z32" i="4" s="1"/>
  <c r="Y31" i="4"/>
  <c r="Z31" i="4" s="1"/>
  <c r="Y30" i="4"/>
  <c r="Z30" i="4" s="1"/>
  <c r="Y29" i="4"/>
  <c r="Z29" i="4" s="1"/>
  <c r="Y28" i="4"/>
  <c r="Z28" i="4" s="1"/>
  <c r="Y27" i="4"/>
  <c r="Z27" i="4" s="1"/>
  <c r="Y26" i="4"/>
  <c r="Z26" i="4" s="1"/>
  <c r="Y25" i="4"/>
  <c r="Z25" i="4" s="1"/>
  <c r="Y24" i="4"/>
  <c r="Z24" i="4" s="1"/>
  <c r="Y23" i="4"/>
  <c r="Z23" i="4" s="1"/>
  <c r="Y22" i="4"/>
  <c r="Z22" i="4" s="1"/>
  <c r="Y21" i="4"/>
  <c r="Z21" i="4" s="1"/>
  <c r="Y20" i="4"/>
  <c r="Z20" i="4" s="1"/>
  <c r="Y19" i="4"/>
  <c r="Y18" i="4"/>
  <c r="Z18" i="4" s="1"/>
  <c r="AC4" i="4"/>
  <c r="O9" i="4"/>
  <c r="I9" i="1"/>
  <c r="J9" i="1" s="1"/>
  <c r="O9" i="1" s="1"/>
  <c r="S9" i="1" s="1"/>
  <c r="I8" i="1"/>
  <c r="J8" i="1" s="1"/>
  <c r="O8" i="1" s="1"/>
  <c r="I7" i="1"/>
  <c r="J7" i="1" s="1"/>
  <c r="O7" i="1" s="1"/>
  <c r="J10" i="1" l="1"/>
  <c r="O8" i="4"/>
  <c r="S8" i="4" s="1"/>
  <c r="Z17" i="4"/>
  <c r="Z16" i="4"/>
  <c r="Y14" i="4"/>
  <c r="Y15" i="4"/>
  <c r="Y16" i="4"/>
  <c r="Z14" i="4"/>
  <c r="S9" i="4"/>
  <c r="Z19" i="4"/>
  <c r="O7" i="4"/>
  <c r="S7" i="4" l="1"/>
  <c r="O10" i="1"/>
  <c r="F8" i="1"/>
  <c r="S8" i="1" s="1"/>
  <c r="F7" i="1"/>
  <c r="E9" i="1"/>
  <c r="E8" i="1"/>
  <c r="E7" i="1"/>
  <c r="D9" i="1"/>
  <c r="D10" i="1" s="1"/>
  <c r="D8" i="1"/>
  <c r="D7" i="1"/>
  <c r="AA17" i="1"/>
  <c r="Y17" i="1"/>
  <c r="Z17" i="1" s="1"/>
  <c r="Y18" i="1"/>
  <c r="Z18" i="1" s="1"/>
  <c r="Y19" i="1"/>
  <c r="Z19" i="1" s="1"/>
  <c r="Y20" i="1"/>
  <c r="Z20" i="1" s="1"/>
  <c r="Y21" i="1"/>
  <c r="Z21" i="1" s="1"/>
  <c r="Y22" i="1"/>
  <c r="Y23" i="1"/>
  <c r="Z23" i="1" s="1"/>
  <c r="Y24" i="1"/>
  <c r="Z24" i="1" s="1"/>
  <c r="Y25" i="1"/>
  <c r="Z25" i="1" s="1"/>
  <c r="Y26" i="1"/>
  <c r="Z26" i="1" s="1"/>
  <c r="Y27" i="1"/>
  <c r="Z27" i="1" s="1"/>
  <c r="Y28" i="1"/>
  <c r="Z28" i="1" s="1"/>
  <c r="Y29" i="1"/>
  <c r="Z29" i="1" s="1"/>
  <c r="Y30" i="1"/>
  <c r="Z30" i="1" s="1"/>
  <c r="Y31" i="1"/>
  <c r="Z31" i="1" s="1"/>
  <c r="Y32" i="1"/>
  <c r="Z32" i="1" s="1"/>
  <c r="Y33" i="1"/>
  <c r="Z33" i="1" s="1"/>
  <c r="Y34" i="1"/>
  <c r="Z34" i="1" s="1"/>
  <c r="Y35" i="1"/>
  <c r="Z35" i="1" s="1"/>
  <c r="Y36" i="1"/>
  <c r="Z36" i="1" s="1"/>
  <c r="Y37" i="1"/>
  <c r="Z37" i="1" s="1"/>
  <c r="Y38" i="1"/>
  <c r="Z38" i="1" s="1"/>
  <c r="Y39" i="1"/>
  <c r="Z39" i="1" s="1"/>
  <c r="Y40" i="1"/>
  <c r="Z40" i="1" s="1"/>
  <c r="Y41" i="1"/>
  <c r="Z41" i="1" s="1"/>
  <c r="Y42" i="1"/>
  <c r="Z42" i="1" s="1"/>
  <c r="Y43" i="1"/>
  <c r="Z43" i="1" s="1"/>
  <c r="Y44" i="1"/>
  <c r="Z44" i="1" s="1"/>
  <c r="Y45" i="1"/>
  <c r="Z45" i="1" s="1"/>
  <c r="Y46" i="1"/>
  <c r="Z46" i="1" s="1"/>
  <c r="Y47" i="1"/>
  <c r="Z47" i="1" s="1"/>
  <c r="Y48" i="1"/>
  <c r="Z48" i="1" s="1"/>
  <c r="Y49" i="1"/>
  <c r="Z49" i="1" s="1"/>
  <c r="Y50" i="1"/>
  <c r="Z50" i="1" s="1"/>
  <c r="Y51" i="1"/>
  <c r="Z51" i="1" s="1"/>
  <c r="Y52" i="1"/>
  <c r="Z52" i="1" s="1"/>
  <c r="Y53" i="1"/>
  <c r="Z53" i="1" s="1"/>
  <c r="Y54" i="1"/>
  <c r="Z54" i="1" s="1"/>
  <c r="Y55" i="1"/>
  <c r="Z55" i="1" s="1"/>
  <c r="Y56" i="1"/>
  <c r="Z56" i="1" s="1"/>
  <c r="Y57" i="1"/>
  <c r="Z57" i="1" s="1"/>
  <c r="Y58" i="1"/>
  <c r="Z58" i="1" s="1"/>
  <c r="Y59" i="1"/>
  <c r="Z59" i="1" s="1"/>
  <c r="Y60" i="1"/>
  <c r="Z60" i="1" s="1"/>
  <c r="Y61" i="1"/>
  <c r="Z61" i="1" s="1"/>
  <c r="Y62" i="1"/>
  <c r="Z62" i="1" s="1"/>
  <c r="Y63" i="1"/>
  <c r="Z63" i="1" s="1"/>
  <c r="Y64" i="1"/>
  <c r="Z64" i="1" s="1"/>
  <c r="Y65" i="1"/>
  <c r="Z65" i="1" s="1"/>
  <c r="Y66" i="1"/>
  <c r="Z66" i="1" s="1"/>
  <c r="AA21" i="4"/>
  <c r="AA20" i="4"/>
  <c r="AA19" i="4"/>
  <c r="AA18" i="4"/>
  <c r="AA17" i="4"/>
  <c r="S4" i="4"/>
  <c r="O4" i="4"/>
  <c r="G4" i="4"/>
  <c r="E4" i="4"/>
  <c r="C4" i="4"/>
  <c r="C3" i="4"/>
  <c r="A1" i="4"/>
  <c r="AH5" i="1"/>
  <c r="AG5" i="1"/>
  <c r="AL6" i="1"/>
  <c r="AL7" i="1"/>
  <c r="AL8" i="1"/>
  <c r="AL9" i="1"/>
  <c r="AL5" i="1"/>
  <c r="AK6" i="1"/>
  <c r="AK7" i="1"/>
  <c r="AK8" i="1"/>
  <c r="AK9" i="1"/>
  <c r="AK5" i="1"/>
  <c r="AJ6" i="1"/>
  <c r="AJ7" i="1"/>
  <c r="AJ8" i="1"/>
  <c r="AJ9" i="1"/>
  <c r="AJ5" i="1"/>
  <c r="AI6" i="1"/>
  <c r="AI7" i="1"/>
  <c r="AI8" i="1"/>
  <c r="AI9" i="1"/>
  <c r="AI5" i="1"/>
  <c r="AH6" i="1"/>
  <c r="AH7" i="1"/>
  <c r="AH8" i="1"/>
  <c r="AH9" i="1"/>
  <c r="AG6" i="1"/>
  <c r="AG7" i="1"/>
  <c r="AG8" i="1"/>
  <c r="AG9" i="1"/>
  <c r="AF5" i="1"/>
  <c r="AF9" i="1"/>
  <c r="AF8" i="1"/>
  <c r="AF7" i="1"/>
  <c r="AF6" i="1"/>
  <c r="AE5" i="1"/>
  <c r="AE6" i="1"/>
  <c r="AE7" i="1"/>
  <c r="AE8" i="1"/>
  <c r="AE9" i="1"/>
  <c r="AD6" i="1"/>
  <c r="AD7" i="1"/>
  <c r="AD8" i="1"/>
  <c r="AD9" i="1"/>
  <c r="AD5" i="1"/>
  <c r="AC6" i="1"/>
  <c r="AC7" i="1"/>
  <c r="AC8" i="1"/>
  <c r="AC9" i="1"/>
  <c r="AC5" i="1"/>
  <c r="F46" i="4"/>
  <c r="E66" i="4"/>
  <c r="E34" i="4"/>
  <c r="F49" i="4"/>
  <c r="F19" i="4"/>
  <c r="E57" i="4"/>
  <c r="E25" i="4"/>
  <c r="F48" i="4"/>
  <c r="E59" i="4"/>
  <c r="E48" i="4"/>
  <c r="F18" i="4"/>
  <c r="F35" i="4"/>
  <c r="E47" i="4"/>
  <c r="F63" i="4"/>
  <c r="E60" i="4"/>
  <c r="F50" i="4"/>
  <c r="F53" i="4"/>
  <c r="F52" i="4"/>
  <c r="F42" i="4"/>
  <c r="E62" i="4"/>
  <c r="E30" i="4"/>
  <c r="F45" i="4"/>
  <c r="F23" i="4"/>
  <c r="E53" i="4"/>
  <c r="E19" i="4"/>
  <c r="F44" i="4"/>
  <c r="E44" i="4"/>
  <c r="F31" i="4"/>
  <c r="F57" i="4"/>
  <c r="E17" i="4"/>
  <c r="F17" i="4"/>
  <c r="E61" i="4"/>
  <c r="E21" i="4"/>
  <c r="F38" i="4"/>
  <c r="E58" i="4"/>
  <c r="E26" i="4"/>
  <c r="F41" i="4"/>
  <c r="E63" i="4"/>
  <c r="E49" i="4"/>
  <c r="E51" i="4"/>
  <c r="F40" i="4"/>
  <c r="E39" i="4"/>
  <c r="E40" i="4"/>
  <c r="F59" i="4"/>
  <c r="F27" i="4"/>
  <c r="F30" i="4"/>
  <c r="F33" i="4"/>
  <c r="E41" i="4"/>
  <c r="F32" i="4"/>
  <c r="E32" i="4"/>
  <c r="F60" i="4"/>
  <c r="E27" i="4"/>
  <c r="F54" i="4"/>
  <c r="F25" i="4"/>
  <c r="E33" i="4"/>
  <c r="E56" i="4"/>
  <c r="F66" i="4"/>
  <c r="F34" i="4"/>
  <c r="E54" i="4"/>
  <c r="F22" i="4"/>
  <c r="F37" i="4"/>
  <c r="E43" i="4"/>
  <c r="E45" i="4"/>
  <c r="E35" i="4"/>
  <c r="F36" i="4"/>
  <c r="E23" i="4"/>
  <c r="E36" i="4"/>
  <c r="F55" i="4"/>
  <c r="E18" i="4"/>
  <c r="F62" i="4"/>
  <c r="F65" i="4"/>
  <c r="E31" i="4"/>
  <c r="F64" i="4"/>
  <c r="E64" i="4"/>
  <c r="F51" i="4"/>
  <c r="E37" i="4"/>
  <c r="E28" i="4"/>
  <c r="E24" i="4"/>
  <c r="E22" i="4"/>
  <c r="E52" i="4"/>
  <c r="E50" i="4"/>
  <c r="E55" i="4"/>
  <c r="E20" i="4"/>
  <c r="F24" i="4"/>
  <c r="E38" i="4"/>
  <c r="E29" i="4"/>
  <c r="F39" i="4"/>
  <c r="F58" i="4"/>
  <c r="F26" i="4"/>
  <c r="E46" i="4"/>
  <c r="F61" i="4"/>
  <c r="F29" i="4"/>
  <c r="F20" i="4"/>
  <c r="F28" i="4"/>
  <c r="F47" i="4"/>
  <c r="E42" i="4"/>
  <c r="E65" i="4"/>
  <c r="F56" i="4"/>
  <c r="F43" i="4"/>
  <c r="F21" i="4"/>
  <c r="E10" i="1" l="1"/>
  <c r="F10" i="1"/>
  <c r="S7" i="1"/>
  <c r="S10" i="1"/>
  <c r="Z16" i="1"/>
  <c r="Y15" i="1"/>
  <c r="Y16" i="1"/>
  <c r="Z15" i="1"/>
  <c r="Y14" i="1"/>
  <c r="Z14" i="1"/>
  <c r="Z22" i="1"/>
  <c r="C14" i="4"/>
  <c r="AA16" i="4"/>
  <c r="AA15" i="4"/>
  <c r="AA22" i="1" l="1"/>
  <c r="AA21" i="1"/>
  <c r="AA20" i="1"/>
  <c r="AA19" i="1"/>
  <c r="AA18" i="1"/>
  <c r="AA16" i="1" l="1"/>
  <c r="AA15" i="1"/>
  <c r="C14" i="1"/>
  <c r="E64" i="1"/>
  <c r="E57" i="1"/>
  <c r="F62" i="1"/>
  <c r="F60" i="1"/>
  <c r="E63" i="1"/>
  <c r="F59" i="1"/>
  <c r="E61" i="1"/>
  <c r="F57" i="1"/>
  <c r="E66" i="1"/>
  <c r="E60" i="1"/>
  <c r="E59" i="1"/>
  <c r="F58" i="1"/>
  <c r="F64" i="1"/>
  <c r="E62" i="1"/>
  <c r="F66" i="1"/>
  <c r="F63" i="1"/>
  <c r="E65" i="1"/>
  <c r="F65" i="1"/>
  <c r="E58" i="1"/>
  <c r="F61" i="1"/>
  <c r="F23" i="1"/>
  <c r="F20" i="1"/>
  <c r="F53" i="1"/>
  <c r="E28" i="1"/>
  <c r="F26" i="1"/>
  <c r="E46" i="1"/>
  <c r="E22" i="1"/>
  <c r="E33" i="1"/>
  <c r="E47" i="1"/>
  <c r="F31" i="1"/>
  <c r="F35" i="1"/>
  <c r="F28" i="1"/>
  <c r="F37" i="1"/>
  <c r="F34" i="1"/>
  <c r="E42" i="1"/>
  <c r="E24" i="1"/>
  <c r="F52" i="1"/>
  <c r="F22" i="1"/>
  <c r="F32" i="1"/>
  <c r="E23" i="1"/>
  <c r="F40" i="1"/>
  <c r="F45" i="1"/>
  <c r="F41" i="1"/>
  <c r="E38" i="1"/>
  <c r="E51" i="1"/>
  <c r="E49" i="1"/>
  <c r="E29" i="1"/>
  <c r="E43" i="1"/>
  <c r="F24" i="1"/>
  <c r="E50" i="1"/>
  <c r="F29" i="1"/>
  <c r="E35" i="1"/>
  <c r="F42" i="1"/>
  <c r="F25" i="1"/>
  <c r="E52" i="1"/>
  <c r="E39" i="1"/>
  <c r="F46" i="1"/>
  <c r="E32" i="1"/>
  <c r="E31" i="1"/>
  <c r="F19" i="1"/>
  <c r="E36" i="1"/>
  <c r="E40" i="1"/>
  <c r="E19" i="1"/>
  <c r="F38" i="1"/>
  <c r="F49" i="1"/>
  <c r="E54" i="1"/>
  <c r="E37" i="1"/>
  <c r="F54" i="1"/>
  <c r="E20" i="1"/>
  <c r="E45" i="1"/>
  <c r="E21" i="1"/>
  <c r="F39" i="1"/>
  <c r="F56" i="1"/>
  <c r="F21" i="1"/>
  <c r="E56" i="1"/>
  <c r="F47" i="1"/>
  <c r="F18" i="1"/>
  <c r="F44" i="1"/>
  <c r="E55" i="1"/>
  <c r="E41" i="1"/>
  <c r="E25" i="1"/>
  <c r="E26" i="1"/>
  <c r="F43" i="1"/>
  <c r="F30" i="1"/>
  <c r="F27" i="1"/>
  <c r="E27" i="1"/>
  <c r="F48" i="1"/>
  <c r="F51" i="1"/>
  <c r="F50" i="1"/>
  <c r="E53" i="1"/>
  <c r="E48" i="1"/>
  <c r="F55" i="1"/>
  <c r="E30" i="1"/>
  <c r="E34" i="1"/>
  <c r="F33" i="1"/>
  <c r="E18" i="1"/>
  <c r="E44" i="1"/>
  <c r="E17" i="1"/>
  <c r="F36" i="1"/>
  <c r="F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numak</author>
  </authors>
  <commentList>
    <comment ref="E17" authorId="0" shapeId="0" xr:uid="{11444CFA-7563-4DBA-B029-DEBFC1CD8A87}">
      <text>
        <r>
          <rPr>
            <b/>
            <sz val="9"/>
            <color indexed="81"/>
            <rFont val="MS P ゴシック"/>
            <family val="3"/>
            <charset val="128"/>
          </rPr>
          <t>姓ﾌﾘｶﾞﾅ(式の答が間違えなら直接入力)
※以下同じ</t>
        </r>
      </text>
    </comment>
    <comment ref="F17" authorId="0" shapeId="0" xr:uid="{3FE49FE9-B71A-4D23-8F4A-1000A79F0E00}">
      <text>
        <r>
          <rPr>
            <b/>
            <sz val="9"/>
            <color indexed="81"/>
            <rFont val="MS P ゴシック"/>
            <family val="3"/>
            <charset val="128"/>
          </rPr>
          <t>名ﾌﾘｶﾞﾅ(式の答が間違えなら直接入力)
※以下同じ</t>
        </r>
      </text>
    </comment>
    <comment ref="G17" authorId="0" shapeId="0" xr:uid="{580BF359-C3AE-4461-A5D6-9CEDF492C1A5}">
      <text>
        <r>
          <rPr>
            <b/>
            <sz val="9"/>
            <color indexed="81"/>
            <rFont val="MS P ゴシック"/>
            <family val="3"/>
            <charset val="128"/>
          </rPr>
          <t>学年
中学生・高校生は選択。一般は空白にする。
※以下同じ</t>
        </r>
      </text>
    </comment>
    <comment ref="H17" authorId="0" shapeId="0" xr:uid="{0C273ABE-8969-49CD-ADAF-3DEF7F598BAE}">
      <text>
        <r>
          <rPr>
            <b/>
            <sz val="9"/>
            <color indexed="81"/>
            <rFont val="MS P ゴシック"/>
            <family val="3"/>
            <charset val="128"/>
          </rPr>
          <t>西暦年
生年(4桁)を入力する
※以下同じ</t>
        </r>
      </text>
    </comment>
    <comment ref="I17" authorId="0" shapeId="0" xr:uid="{31F22F8B-DB7E-401D-A696-7F971AF65292}">
      <text>
        <r>
          <rPr>
            <b/>
            <sz val="9"/>
            <color indexed="81"/>
            <rFont val="MS P ゴシック"/>
            <family val="3"/>
            <charset val="128"/>
          </rPr>
          <t>月
生月を入力する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※以下同じ</t>
        </r>
      </text>
    </comment>
    <comment ref="J17" authorId="0" shapeId="0" xr:uid="{D07C42D8-1F0F-4DEC-AA77-427E723A3938}">
      <text>
        <r>
          <rPr>
            <b/>
            <sz val="9"/>
            <color indexed="81"/>
            <rFont val="MS P ゴシック"/>
            <family val="3"/>
            <charset val="128"/>
          </rPr>
          <t>日
生日を入力する
※以下同じ</t>
        </r>
      </text>
    </comment>
    <comment ref="K17" authorId="0" shapeId="0" xr:uid="{5C03B9B6-1C4C-46C5-BF5C-1F4607AAAE98}">
      <text>
        <r>
          <rPr>
            <b/>
            <sz val="9"/>
            <color indexed="81"/>
            <rFont val="MS P ゴシック"/>
            <family val="3"/>
            <charset val="128"/>
          </rPr>
          <t>個人1
種目を選択する
※以下同じ</t>
        </r>
      </text>
    </comment>
    <comment ref="L17" authorId="0" shapeId="0" xr:uid="{E9B0E47A-5A75-4D1E-ACD5-F8B3BDE47AE4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トラック：分
の値
※以下同じ</t>
        </r>
      </text>
    </comment>
    <comment ref="M17" authorId="0" shapeId="0" xr:uid="{50889D6C-C46D-4647-BBE7-54188BD71CDB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トラック：秒
フィールド：m
の値
※以下同じ</t>
        </r>
      </text>
    </comment>
    <comment ref="N17" authorId="0" shapeId="0" xr:uid="{E728C513-3BBB-4610-A926-D0F0DDA430D8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トラック：1/100秒
フィールド：㎝
の値
※以下同じ</t>
        </r>
      </text>
    </comment>
    <comment ref="O17" authorId="0" shapeId="0" xr:uid="{8983F248-00D4-436A-9E40-CDB44FDB0F4C}">
      <text>
        <r>
          <rPr>
            <b/>
            <sz val="9"/>
            <color indexed="81"/>
            <rFont val="MS P ゴシック"/>
            <family val="3"/>
            <charset val="128"/>
          </rPr>
          <t>個人2
種目を選択する
※以下同じ</t>
        </r>
      </text>
    </comment>
    <comment ref="P17" authorId="0" shapeId="0" xr:uid="{613CEB24-7B42-45F2-816E-646A68272B9F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トラック：分
の値
※以下同じ</t>
        </r>
      </text>
    </comment>
    <comment ref="Q17" authorId="0" shapeId="0" xr:uid="{4D48E9D8-8639-4FBF-9120-430D6D59C9F0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トラック：秒
フィールド：m
の値
※以下同じ</t>
        </r>
      </text>
    </comment>
    <comment ref="R17" authorId="0" shapeId="0" xr:uid="{3FDB18F9-E4F7-4B75-9426-56CB30A88789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トラック：1/100秒
フィールド：㎝
の値
※以下同じ</t>
        </r>
      </text>
    </comment>
    <comment ref="S17" authorId="0" shapeId="0" xr:uid="{BABA1EC7-DB86-4492-87F8-14A08AEDBD16}">
      <text>
        <r>
          <rPr>
            <b/>
            <sz val="9"/>
            <color indexed="81"/>
            <rFont val="MS P ゴシック"/>
            <family val="3"/>
            <charset val="128"/>
          </rPr>
          <t>リレー(チーム名)
チーム名を入力
複数出場する際はチーム名にA・B・Cと付けてを記入する
※以下同じ</t>
        </r>
      </text>
    </comment>
    <comment ref="T17" authorId="0" shapeId="0" xr:uid="{450E0434-24E0-4FA4-A899-CFC4E5F81C5C}">
      <text>
        <r>
          <rPr>
            <b/>
            <sz val="9"/>
            <color indexed="81"/>
            <rFont val="MS P ゴシック"/>
            <family val="3"/>
            <charset val="128"/>
          </rPr>
          <t>種目
種目を選択する
※以下同じ</t>
        </r>
      </text>
    </comment>
    <comment ref="U17" authorId="0" shapeId="0" xr:uid="{2DA634A9-0AC0-4710-9CE7-A50CC7EAACAD}">
      <text>
        <r>
          <rPr>
            <b/>
            <sz val="9"/>
            <color indexed="81"/>
            <rFont val="MS P ゴシック"/>
            <family val="3"/>
            <charset val="128"/>
          </rPr>
          <t>プロ掲載順
チーム別にプログラムの掲載順を1～6の数を選択する
※以下同じ</t>
        </r>
      </text>
    </comment>
    <comment ref="V17" authorId="0" shapeId="0" xr:uid="{716AFEB5-747C-4C43-842F-49B83A9B3AF3}">
      <text>
        <r>
          <rPr>
            <b/>
            <sz val="9"/>
            <color indexed="81"/>
            <rFont val="MS P ゴシック"/>
            <family val="3"/>
            <charset val="128"/>
          </rPr>
          <t>登録都道府県
登録都道府県名を選択する
※以下同じ</t>
        </r>
      </text>
    </comment>
    <comment ref="W17" authorId="0" shapeId="0" xr:uid="{E91BD788-9319-4E60-A8EE-9D53EC7133E8}">
      <text>
        <r>
          <rPr>
            <b/>
            <sz val="9"/>
            <color indexed="81"/>
            <rFont val="MS P ゴシック"/>
            <family val="3"/>
            <charset val="128"/>
          </rPr>
          <t>ＩＤ
日本陸連登録IDを記入する。記入がない場合には、参加できません。
※以下同じ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numak</author>
  </authors>
  <commentList>
    <comment ref="C3" authorId="0" shapeId="0" xr:uid="{52721CF6-1B48-419F-B3E6-71672D225259}">
      <text>
        <r>
          <rPr>
            <b/>
            <sz val="9"/>
            <color indexed="81"/>
            <rFont val="MS P ゴシック"/>
            <family val="3"/>
            <charset val="128"/>
          </rPr>
          <t>男子を入力した場合には、参照されます。女子のみの場合には、直接入力ください。</t>
        </r>
      </text>
    </comment>
    <comment ref="C4" authorId="0" shapeId="0" xr:uid="{1F2A2C83-CC92-47AA-88B7-22738E496256}">
      <text>
        <r>
          <rPr>
            <b/>
            <sz val="9"/>
            <color indexed="81"/>
            <rFont val="MS P ゴシック"/>
            <family val="3"/>
            <charset val="128"/>
          </rPr>
          <t>男子を入力した場合には、参照されます。女子のみの場合には、直接入力ください。</t>
        </r>
      </text>
    </comment>
    <comment ref="E4" authorId="0" shapeId="0" xr:uid="{09D0420E-DFBC-400C-AD90-2D5116C80C4B}">
      <text>
        <r>
          <rPr>
            <b/>
            <sz val="9"/>
            <color indexed="81"/>
            <rFont val="MS P ゴシック"/>
            <family val="3"/>
            <charset val="128"/>
          </rPr>
          <t>男子を入力した場合には、参照されます。女子のみの場合には、直接入力ください。</t>
        </r>
      </text>
    </comment>
    <comment ref="G4" authorId="0" shapeId="0" xr:uid="{D12A1619-BAD1-4060-91A6-3C397108B5F2}">
      <text>
        <r>
          <rPr>
            <b/>
            <sz val="9"/>
            <color indexed="81"/>
            <rFont val="MS P ゴシック"/>
            <family val="3"/>
            <charset val="128"/>
          </rPr>
          <t>男子を入力した場合には、参照されます。女子のみの場合には、直接入力ください。</t>
        </r>
      </text>
    </comment>
    <comment ref="O4" authorId="0" shapeId="0" xr:uid="{EB219517-350A-4CEB-A7D6-9150509E4FA2}">
      <text>
        <r>
          <rPr>
            <b/>
            <sz val="9"/>
            <color indexed="81"/>
            <rFont val="MS P ゴシック"/>
            <family val="3"/>
            <charset val="128"/>
          </rPr>
          <t>男子を入力した場合には、参照されます。女子のみの場合には、直接入力ください。</t>
        </r>
      </text>
    </comment>
    <comment ref="S4" authorId="0" shapeId="0" xr:uid="{8B9EC0F7-3858-4B47-AD78-78ECB8CC2678}">
      <text>
        <r>
          <rPr>
            <b/>
            <sz val="9"/>
            <color indexed="81"/>
            <rFont val="MS P ゴシック"/>
            <family val="3"/>
            <charset val="128"/>
          </rPr>
          <t>男子を入力した場合には、参照されます。女子のみの場合には、直接入力ください。</t>
        </r>
      </text>
    </comment>
    <comment ref="E17" authorId="0" shapeId="0" xr:uid="{C8206451-F5A1-4E1C-82BC-D1D8F4D5B72C}">
      <text>
        <r>
          <rPr>
            <b/>
            <sz val="9"/>
            <color indexed="81"/>
            <rFont val="MS P ゴシック"/>
            <family val="3"/>
            <charset val="128"/>
          </rPr>
          <t>姓ﾌﾘｶﾞﾅ(式の答が間違えなら直接入力)
※以下同じ</t>
        </r>
      </text>
    </comment>
    <comment ref="F17" authorId="0" shapeId="0" xr:uid="{86533E0F-34DF-44BB-A0C5-939FDB9A198E}">
      <text>
        <r>
          <rPr>
            <b/>
            <sz val="9"/>
            <color indexed="81"/>
            <rFont val="MS P ゴシック"/>
            <family val="3"/>
            <charset val="128"/>
          </rPr>
          <t>名ﾌﾘｶﾞﾅ(式の答が間違えなら直接入力)
※以下同じ</t>
        </r>
      </text>
    </comment>
    <comment ref="G17" authorId="0" shapeId="0" xr:uid="{16FF6E4C-DE90-4F54-A3FE-7BF4DA5F2998}">
      <text>
        <r>
          <rPr>
            <b/>
            <sz val="9"/>
            <color indexed="81"/>
            <rFont val="MS P ゴシック"/>
            <family val="3"/>
            <charset val="128"/>
          </rPr>
          <t>学年
中学生・高校生は選択。一般は空白にする。
※以下同じ</t>
        </r>
      </text>
    </comment>
    <comment ref="H17" authorId="0" shapeId="0" xr:uid="{EDF891E4-94E9-4BB5-B236-A792329DEFDC}">
      <text>
        <r>
          <rPr>
            <b/>
            <sz val="9"/>
            <color indexed="81"/>
            <rFont val="MS P ゴシック"/>
            <family val="3"/>
            <charset val="128"/>
          </rPr>
          <t>西暦年
生年(4桁)を入力する
※以下同じ</t>
        </r>
      </text>
    </comment>
    <comment ref="I17" authorId="0" shapeId="0" xr:uid="{01CBD376-F874-4742-9ECC-69DD4B8FD898}">
      <text>
        <r>
          <rPr>
            <b/>
            <sz val="9"/>
            <color indexed="81"/>
            <rFont val="MS P ゴシック"/>
            <family val="3"/>
            <charset val="128"/>
          </rPr>
          <t>月
生月を入力する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※以下同じ</t>
        </r>
      </text>
    </comment>
    <comment ref="J17" authorId="0" shapeId="0" xr:uid="{7A1D7502-E47D-48D5-83F1-B0C2E1F3DD34}">
      <text>
        <r>
          <rPr>
            <b/>
            <sz val="9"/>
            <color indexed="81"/>
            <rFont val="MS P ゴシック"/>
            <family val="3"/>
            <charset val="128"/>
          </rPr>
          <t>日
生日を入力する
※以下同じ</t>
        </r>
      </text>
    </comment>
    <comment ref="K17" authorId="0" shapeId="0" xr:uid="{62FB750D-2907-4EB2-80E0-5CB8B917652D}">
      <text>
        <r>
          <rPr>
            <b/>
            <sz val="9"/>
            <color indexed="81"/>
            <rFont val="MS P ゴシック"/>
            <family val="3"/>
            <charset val="128"/>
          </rPr>
          <t>個人1
種目を選択する
※以下同じ</t>
        </r>
      </text>
    </comment>
    <comment ref="L17" authorId="0" shapeId="0" xr:uid="{369864A2-F399-4127-A2AC-0E882E0DAC69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トラック：分
の値
※以下同じ</t>
        </r>
      </text>
    </comment>
    <comment ref="M17" authorId="0" shapeId="0" xr:uid="{6FC3F11D-A61C-4791-9FF9-6CE1B5EA8474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トラック：秒
フィールド：m
の値
※以下同じ</t>
        </r>
      </text>
    </comment>
    <comment ref="N17" authorId="0" shapeId="0" xr:uid="{E5618E06-950F-40F9-969C-A4E6722C2934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トラック：1/100秒
フィールド：㎝
の値
※以下同じ</t>
        </r>
      </text>
    </comment>
    <comment ref="O17" authorId="0" shapeId="0" xr:uid="{713C297F-236A-4230-8AE2-E37858315D3A}">
      <text>
        <r>
          <rPr>
            <b/>
            <sz val="9"/>
            <color indexed="81"/>
            <rFont val="MS P ゴシック"/>
            <family val="3"/>
            <charset val="128"/>
          </rPr>
          <t>個人2
種目を選択する
※以下同じ</t>
        </r>
      </text>
    </comment>
    <comment ref="P17" authorId="0" shapeId="0" xr:uid="{31A7FAD4-DDAD-4296-852D-1212B672F721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トラック：分
の値
※以下同じ</t>
        </r>
      </text>
    </comment>
    <comment ref="Q17" authorId="0" shapeId="0" xr:uid="{446B93B5-AD80-4FCD-AFA7-DBD1507C503C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トラック：秒
フィールド：m
の値
※以下同じ</t>
        </r>
      </text>
    </comment>
    <comment ref="R17" authorId="0" shapeId="0" xr:uid="{F586D37B-57DA-4575-80B3-6F3BBF92CB53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トラック：1/100秒
フィールド：㎝
の値
※以下同じ</t>
        </r>
      </text>
    </comment>
    <comment ref="S17" authorId="0" shapeId="0" xr:uid="{CEA39E44-C4D5-47DA-A041-5504D5B48C59}">
      <text>
        <r>
          <rPr>
            <b/>
            <sz val="9"/>
            <color indexed="81"/>
            <rFont val="MS P ゴシック"/>
            <family val="3"/>
            <charset val="128"/>
          </rPr>
          <t>リレー(チーム名)
チーム名を入力
複数出場する際はチーム名にA・B・Cと付けてを記入する
※以下同じ</t>
        </r>
      </text>
    </comment>
    <comment ref="T17" authorId="0" shapeId="0" xr:uid="{F5E1B295-A28F-4199-B161-4667E208CC89}">
      <text>
        <r>
          <rPr>
            <b/>
            <sz val="9"/>
            <color indexed="81"/>
            <rFont val="MS P ゴシック"/>
            <family val="3"/>
            <charset val="128"/>
          </rPr>
          <t>種目
種目を選択する
※以下同じ</t>
        </r>
      </text>
    </comment>
    <comment ref="U17" authorId="0" shapeId="0" xr:uid="{74290EE6-66E3-491C-8199-3A2F2D4D6BAD}">
      <text>
        <r>
          <rPr>
            <b/>
            <sz val="9"/>
            <color indexed="81"/>
            <rFont val="MS P ゴシック"/>
            <family val="3"/>
            <charset val="128"/>
          </rPr>
          <t>プロ掲載順
チーム別にプログラムの掲載順を1～6の数を選択する
※以下同じ</t>
        </r>
      </text>
    </comment>
    <comment ref="V17" authorId="0" shapeId="0" xr:uid="{9DD5D97E-005A-4D4B-84C8-73BCECACEB90}">
      <text>
        <r>
          <rPr>
            <b/>
            <sz val="9"/>
            <color indexed="81"/>
            <rFont val="MS P ゴシック"/>
            <family val="3"/>
            <charset val="128"/>
          </rPr>
          <t>登録都道府県
登録都道府県名を選択する
※以下同じ</t>
        </r>
      </text>
    </comment>
    <comment ref="W17" authorId="0" shapeId="0" xr:uid="{87E77013-2ECB-4B1E-9876-36B6585E6390}">
      <text>
        <r>
          <rPr>
            <b/>
            <sz val="9"/>
            <color indexed="81"/>
            <rFont val="MS P ゴシック"/>
            <family val="3"/>
            <charset val="128"/>
          </rPr>
          <t>ＩＤ
日本陸連登録IDを記入する。記入がない場合には、参加できません。
※以下同じ</t>
        </r>
      </text>
    </comment>
  </commentList>
</comments>
</file>

<file path=xl/sharedStrings.xml><?xml version="1.0" encoding="utf-8"?>
<sst xmlns="http://schemas.openxmlformats.org/spreadsheetml/2006/main" count="294" uniqueCount="163">
  <si>
    <t>（</t>
    <phoneticPr fontId="3"/>
  </si>
  <si>
    <t>)</t>
    <phoneticPr fontId="3"/>
  </si>
  <si>
    <t>番号</t>
    <rPh sb="0" eb="2">
      <t>バンゴウ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</si>
  <si>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</si>
  <si>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</si>
  <si>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姓ﾌﾘｶﾞﾅ</t>
    <rPh sb="0" eb="1">
      <t>セイ</t>
    </rPh>
    <phoneticPr fontId="3"/>
  </si>
  <si>
    <t>名ﾌﾘｶﾞﾅ</t>
    <rPh sb="0" eb="1">
      <t>ナ</t>
    </rPh>
    <phoneticPr fontId="3"/>
  </si>
  <si>
    <t>出場種目</t>
    <rPh sb="0" eb="2">
      <t>シュツジョウ</t>
    </rPh>
    <rPh sb="2" eb="4">
      <t>シュモク</t>
    </rPh>
    <phoneticPr fontId="3"/>
  </si>
  <si>
    <t>個人１</t>
    <rPh sb="0" eb="2">
      <t>コジン</t>
    </rPh>
    <phoneticPr fontId="3"/>
  </si>
  <si>
    <t>個人２</t>
    <rPh sb="0" eb="2">
      <t>コジン</t>
    </rPh>
    <phoneticPr fontId="3"/>
  </si>
  <si>
    <t>申込責任者名</t>
    <rPh sb="0" eb="2">
      <t>モウシコミ</t>
    </rPh>
    <rPh sb="2" eb="5">
      <t>セキニンシャ</t>
    </rPh>
    <rPh sb="5" eb="6">
      <t>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</si>
  <si>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</si>
  <si>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メールアドレス</t>
    <phoneticPr fontId="3"/>
  </si>
  <si>
    <t>分</t>
    <rPh sb="0" eb="1">
      <t>フン</t>
    </rPh>
    <phoneticPr fontId="3"/>
  </si>
  <si>
    <t>ベスト記録</t>
    <rPh sb="3" eb="5">
      <t>キロク</t>
    </rPh>
    <phoneticPr fontId="3"/>
  </si>
  <si>
    <t>単価</t>
    <rPh sb="0" eb="2">
      <t>タンカ</t>
    </rPh>
    <phoneticPr fontId="3"/>
  </si>
  <si>
    <t>計</t>
    <rPh sb="0" eb="1">
      <t>ケイ</t>
    </rPh>
    <phoneticPr fontId="3"/>
  </si>
  <si>
    <t>リレーチーム数</t>
    <rPh sb="6" eb="7">
      <t>スウ</t>
    </rPh>
    <phoneticPr fontId="3"/>
  </si>
  <si>
    <t>参加費計</t>
    <rPh sb="0" eb="3">
      <t>サンカヒ</t>
    </rPh>
    <rPh sb="3" eb="4">
      <t>ケイ</t>
    </rPh>
    <phoneticPr fontId="3"/>
  </si>
  <si>
    <r>
      <rPr>
        <sz val="14"/>
        <rFont val="ＭＳ ゴシック"/>
        <family val="3"/>
        <charset val="128"/>
      </rPr>
      <t>団体名</t>
    </r>
    <r>
      <rPr>
        <sz val="10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(下段に略称６文字以内)</t>
    </r>
    <rPh sb="0" eb="2">
      <t>ダンタイ</t>
    </rPh>
    <rPh sb="2" eb="3">
      <t>メイ</t>
    </rPh>
    <rPh sb="5" eb="7">
      <t>ゲダン</t>
    </rPh>
    <rPh sb="8" eb="10">
      <t>リャクショウ</t>
    </rPh>
    <rPh sb="11" eb="13">
      <t>モジ</t>
    </rPh>
    <rPh sb="13" eb="15">
      <t>イナイ</t>
    </rPh>
    <phoneticPr fontId="3"/>
  </si>
  <si>
    <t>学年</t>
    <rPh sb="0" eb="2">
      <t>ガクネン</t>
    </rPh>
    <phoneticPr fontId="3"/>
  </si>
  <si>
    <t>団体名</t>
    <rPh sb="0" eb="2">
      <t>ダンタイ</t>
    </rPh>
    <rPh sb="2" eb="3">
      <t>メイ</t>
    </rPh>
    <phoneticPr fontId="3"/>
  </si>
  <si>
    <t>一_100</t>
    <rPh sb="0" eb="1">
      <t>イチ</t>
    </rPh>
    <phoneticPr fontId="3"/>
  </si>
  <si>
    <t>一般100m</t>
    <rPh sb="0" eb="2">
      <t>イッパン</t>
    </rPh>
    <phoneticPr fontId="3"/>
  </si>
  <si>
    <t>一_1500</t>
    <rPh sb="0" eb="1">
      <t>イチ</t>
    </rPh>
    <phoneticPr fontId="3"/>
  </si>
  <si>
    <t>一般1500m</t>
    <rPh sb="0" eb="2">
      <t>イッパン</t>
    </rPh>
    <phoneticPr fontId="3"/>
  </si>
  <si>
    <t>一_5000</t>
    <rPh sb="0" eb="1">
      <t>イチ</t>
    </rPh>
    <phoneticPr fontId="3"/>
  </si>
  <si>
    <t>一般5000m</t>
    <rPh sb="0" eb="2">
      <t>イッパン</t>
    </rPh>
    <phoneticPr fontId="3"/>
  </si>
  <si>
    <t>一_幅</t>
    <rPh sb="0" eb="1">
      <t>イチ</t>
    </rPh>
    <rPh sb="2" eb="3">
      <t>ハバ</t>
    </rPh>
    <phoneticPr fontId="3"/>
  </si>
  <si>
    <t>一40_3000</t>
    <rPh sb="0" eb="1">
      <t>イチ</t>
    </rPh>
    <phoneticPr fontId="3"/>
  </si>
  <si>
    <t>一50_3000</t>
    <rPh sb="0" eb="1">
      <t>イチ</t>
    </rPh>
    <phoneticPr fontId="3"/>
  </si>
  <si>
    <t>男子</t>
    <rPh sb="0" eb="2">
      <t>ダンシ</t>
    </rPh>
    <phoneticPr fontId="3"/>
  </si>
  <si>
    <t>-</t>
    <phoneticPr fontId="3"/>
  </si>
  <si>
    <t>生年月日</t>
    <rPh sb="0" eb="4">
      <t>セイネンガッピ</t>
    </rPh>
    <phoneticPr fontId="3"/>
  </si>
  <si>
    <t>連絡先住所</t>
    <phoneticPr fontId="3"/>
  </si>
  <si>
    <t>アスリートビブス</t>
    <phoneticPr fontId="3"/>
  </si>
  <si>
    <t>西暦年</t>
    <rPh sb="0" eb="3">
      <t>セイレキネン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</si>
  <si>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</si>
  <si>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</si>
  <si>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秒
ｍ</t>
  </si>
  <si>
    <r>
      <rPr>
        <sz val="5"/>
        <rFont val="ＭＳ ゴシック"/>
        <family val="3"/>
        <charset val="128"/>
      </rPr>
      <t>1/100秒</t>
    </r>
    <r>
      <rPr>
        <sz val="6"/>
        <rFont val="ＭＳ ゴシック"/>
        <family val="3"/>
        <charset val="128"/>
      </rPr>
      <t xml:space="preserve">
㎝</t>
    </r>
    <phoneticPr fontId="3"/>
  </si>
  <si>
    <t>開催日</t>
    <rPh sb="0" eb="3">
      <t>カイサイビ</t>
    </rPh>
    <phoneticPr fontId="3"/>
  </si>
  <si>
    <t>北海道</t>
  </si>
  <si>
    <t>プロ掲載順</t>
    <phoneticPr fontId="3"/>
  </si>
  <si>
    <t>日本陸連登録情報</t>
    <rPh sb="0" eb="8">
      <t>ニホンリクレントウロクジョウホウ</t>
    </rPh>
    <phoneticPr fontId="3"/>
  </si>
  <si>
    <t>登録都道府県</t>
    <rPh sb="0" eb="2">
      <t>トウロク</t>
    </rPh>
    <rPh sb="2" eb="6">
      <t>トドウフケン</t>
    </rPh>
    <phoneticPr fontId="3"/>
  </si>
  <si>
    <t>ＩＤ</t>
    <phoneticPr fontId="3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</si>
  <si>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</si>
  <si>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</si>
  <si>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</si>
  <si>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</si>
  <si>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</si>
  <si>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</si>
  <si>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</si>
  <si>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</si>
  <si>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</si>
  <si>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</si>
  <si>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</si>
  <si>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</si>
  <si>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</si>
  <si>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</si>
  <si>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</si>
  <si>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</si>
  <si>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</si>
  <si>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</si>
  <si>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</si>
  <si>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</si>
  <si>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</si>
  <si>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</si>
  <si>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</si>
  <si>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</si>
  <si>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</si>
  <si>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</si>
  <si>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</si>
  <si>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</si>
  <si>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</si>
  <si>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</si>
  <si>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</si>
  <si>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</si>
  <si>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</si>
  <si>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</si>
  <si>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</si>
  <si>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</si>
  <si>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</si>
  <si>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</si>
  <si>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</si>
  <si>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</si>
  <si>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</si>
  <si>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</si>
  <si>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</si>
  <si>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</si>
  <si>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</si>
  <si>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</si>
  <si>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国外</t>
    <rPh sb="0" eb="2">
      <t>コクガイ</t>
    </rPh>
    <phoneticPr fontId="3"/>
  </si>
  <si>
    <t>中学生</t>
    <rPh sb="0" eb="3">
      <t>チュウガクセイ</t>
    </rPh>
    <phoneticPr fontId="3"/>
  </si>
  <si>
    <t>高校生</t>
    <rPh sb="0" eb="3">
      <t>コウコウセイ</t>
    </rPh>
    <phoneticPr fontId="3"/>
  </si>
  <si>
    <t>一般</t>
    <rPh sb="0" eb="2">
      <t>イッパン</t>
    </rPh>
    <phoneticPr fontId="3"/>
  </si>
  <si>
    <t>男女計</t>
    <rPh sb="0" eb="3">
      <t>ダンジョケイ</t>
    </rPh>
    <phoneticPr fontId="3"/>
  </si>
  <si>
    <t>リレー</t>
    <phoneticPr fontId="3"/>
  </si>
  <si>
    <r>
      <t xml:space="preserve">チーム名
</t>
    </r>
    <r>
      <rPr>
        <sz val="6"/>
        <rFont val="ＭＳ ゴシック"/>
        <family val="3"/>
        <charset val="128"/>
      </rPr>
      <t>※10文字以内で</t>
    </r>
    <rPh sb="3" eb="4">
      <t>メイ</t>
    </rPh>
    <rPh sb="8" eb="10">
      <t>モジ</t>
    </rPh>
    <rPh sb="10" eb="12">
      <t>イナイ</t>
    </rPh>
    <phoneticPr fontId="3"/>
  </si>
  <si>
    <t>種目</t>
    <rPh sb="0" eb="2">
      <t>シュモク</t>
    </rPh>
    <phoneticPr fontId="3"/>
  </si>
  <si>
    <t>中1</t>
    <rPh sb="0" eb="1">
      <t>チュウ</t>
    </rPh>
    <phoneticPr fontId="3"/>
  </si>
  <si>
    <t>中2</t>
    <rPh sb="0" eb="1">
      <t>チュウ</t>
    </rPh>
    <phoneticPr fontId="3"/>
  </si>
  <si>
    <t>中3</t>
    <rPh sb="0" eb="1">
      <t>チュウ</t>
    </rPh>
    <phoneticPr fontId="3"/>
  </si>
  <si>
    <t>高校</t>
    <rPh sb="0" eb="1">
      <t>コウ</t>
    </rPh>
    <rPh sb="1" eb="2">
      <t>コウ</t>
    </rPh>
    <phoneticPr fontId="3"/>
  </si>
  <si>
    <t>中1_100</t>
    <rPh sb="0" eb="1">
      <t>チュウ</t>
    </rPh>
    <phoneticPr fontId="3"/>
  </si>
  <si>
    <t>中学1年100m</t>
    <rPh sb="0" eb="2">
      <t>チュウガク</t>
    </rPh>
    <rPh sb="3" eb="4">
      <t>ネン</t>
    </rPh>
    <phoneticPr fontId="3"/>
  </si>
  <si>
    <t>中2_100</t>
    <rPh sb="0" eb="1">
      <t>チュウ</t>
    </rPh>
    <phoneticPr fontId="3"/>
  </si>
  <si>
    <t>中学2年100m</t>
    <rPh sb="0" eb="2">
      <t>チュウガク</t>
    </rPh>
    <rPh sb="3" eb="4">
      <t>ネン</t>
    </rPh>
    <phoneticPr fontId="3"/>
  </si>
  <si>
    <t>中3_100</t>
    <rPh sb="0" eb="1">
      <t>チュウ</t>
    </rPh>
    <phoneticPr fontId="3"/>
  </si>
  <si>
    <t>中学3年100m</t>
    <rPh sb="0" eb="2">
      <t>チュウガク</t>
    </rPh>
    <rPh sb="3" eb="4">
      <t>ネン</t>
    </rPh>
    <phoneticPr fontId="3"/>
  </si>
  <si>
    <t>中1_1500</t>
    <rPh sb="0" eb="1">
      <t>チュウ</t>
    </rPh>
    <phoneticPr fontId="3"/>
  </si>
  <si>
    <t>中学1年1500m</t>
    <rPh sb="0" eb="2">
      <t>チュウガク</t>
    </rPh>
    <rPh sb="3" eb="4">
      <t>ネン</t>
    </rPh>
    <phoneticPr fontId="3"/>
  </si>
  <si>
    <t>中2_1500</t>
    <rPh sb="0" eb="1">
      <t>チュウ</t>
    </rPh>
    <phoneticPr fontId="3"/>
  </si>
  <si>
    <t>中学2年1500m</t>
    <rPh sb="0" eb="2">
      <t>チュウガク</t>
    </rPh>
    <rPh sb="3" eb="4">
      <t>ネン</t>
    </rPh>
    <phoneticPr fontId="3"/>
  </si>
  <si>
    <t>中3_3000</t>
    <rPh sb="0" eb="1">
      <t>チュウ</t>
    </rPh>
    <phoneticPr fontId="3"/>
  </si>
  <si>
    <t>中学3年3000m</t>
    <rPh sb="0" eb="2">
      <t>チュウガク</t>
    </rPh>
    <rPh sb="3" eb="4">
      <t>ネン</t>
    </rPh>
    <phoneticPr fontId="3"/>
  </si>
  <si>
    <t>中_110H</t>
    <rPh sb="0" eb="1">
      <t>チュウ</t>
    </rPh>
    <phoneticPr fontId="3"/>
  </si>
  <si>
    <t>中学共通110mH</t>
    <rPh sb="0" eb="2">
      <t>チュウガク</t>
    </rPh>
    <rPh sb="2" eb="4">
      <t>キョウツウ</t>
    </rPh>
    <phoneticPr fontId="3"/>
  </si>
  <si>
    <t>中_幅</t>
    <rPh sb="0" eb="1">
      <t>チュウ</t>
    </rPh>
    <rPh sb="2" eb="3">
      <t>ハバ</t>
    </rPh>
    <phoneticPr fontId="3"/>
  </si>
  <si>
    <t>中学幅跳</t>
    <rPh sb="0" eb="1">
      <t>チュウ</t>
    </rPh>
    <rPh sb="1" eb="2">
      <t>ガク</t>
    </rPh>
    <rPh sb="2" eb="4">
      <t>ハバトビ</t>
    </rPh>
    <phoneticPr fontId="3"/>
  </si>
  <si>
    <t>中_高</t>
    <rPh sb="0" eb="1">
      <t>チュウ</t>
    </rPh>
    <rPh sb="2" eb="3">
      <t>タカ</t>
    </rPh>
    <phoneticPr fontId="3"/>
  </si>
  <si>
    <t>中学高跳</t>
    <rPh sb="0" eb="1">
      <t>チュウ</t>
    </rPh>
    <rPh sb="1" eb="2">
      <t>ガク</t>
    </rPh>
    <rPh sb="2" eb="4">
      <t>タカトビ</t>
    </rPh>
    <phoneticPr fontId="3"/>
  </si>
  <si>
    <t>中男_砲</t>
    <rPh sb="0" eb="1">
      <t>チュウ</t>
    </rPh>
    <rPh sb="1" eb="2">
      <t>オトコ</t>
    </rPh>
    <rPh sb="3" eb="4">
      <t>ホウ</t>
    </rPh>
    <phoneticPr fontId="3"/>
  </si>
  <si>
    <t>中学男子砲丸</t>
    <rPh sb="0" eb="1">
      <t>チュウ</t>
    </rPh>
    <rPh sb="1" eb="2">
      <t>ガク</t>
    </rPh>
    <rPh sb="2" eb="4">
      <t>ダンシ</t>
    </rPh>
    <rPh sb="4" eb="6">
      <t>ホウガン</t>
    </rPh>
    <phoneticPr fontId="3"/>
  </si>
  <si>
    <t>一_400</t>
    <rPh sb="0" eb="1">
      <t>イチ</t>
    </rPh>
    <phoneticPr fontId="3"/>
  </si>
  <si>
    <t>一般400m</t>
    <rPh sb="0" eb="2">
      <t>イッパン</t>
    </rPh>
    <phoneticPr fontId="3"/>
  </si>
  <si>
    <t>一般幅跳</t>
    <rPh sb="0" eb="2">
      <t>イッパン</t>
    </rPh>
    <rPh sb="2" eb="4">
      <t>ハバトビ</t>
    </rPh>
    <phoneticPr fontId="3"/>
  </si>
  <si>
    <t>一_高</t>
    <rPh sb="0" eb="1">
      <t>イチ</t>
    </rPh>
    <rPh sb="2" eb="3">
      <t>タカ</t>
    </rPh>
    <phoneticPr fontId="3"/>
  </si>
  <si>
    <t>一般高跳</t>
    <rPh sb="2" eb="4">
      <t>タカトビ</t>
    </rPh>
    <phoneticPr fontId="3"/>
  </si>
  <si>
    <t>一般40_3000m</t>
    <rPh sb="0" eb="2">
      <t>イッパン</t>
    </rPh>
    <phoneticPr fontId="3"/>
  </si>
  <si>
    <t>一般50_3000m</t>
    <rPh sb="0" eb="2">
      <t>イッパン</t>
    </rPh>
    <phoneticPr fontId="3"/>
  </si>
  <si>
    <t>中12_400R</t>
    <rPh sb="0" eb="1">
      <t>チュウ</t>
    </rPh>
    <phoneticPr fontId="3"/>
  </si>
  <si>
    <t>中学1.2年4X100mR</t>
    <rPh sb="0" eb="2">
      <t>チュウガク</t>
    </rPh>
    <rPh sb="5" eb="6">
      <t>ネン</t>
    </rPh>
    <phoneticPr fontId="3"/>
  </si>
  <si>
    <t>中_400R</t>
    <rPh sb="0" eb="1">
      <t>チュウ</t>
    </rPh>
    <phoneticPr fontId="3"/>
  </si>
  <si>
    <t>中学共通4X100mR</t>
    <rPh sb="0" eb="2">
      <t>チュウガク</t>
    </rPh>
    <rPh sb="2" eb="4">
      <t>キョウツウ</t>
    </rPh>
    <phoneticPr fontId="3"/>
  </si>
  <si>
    <t>一_400R</t>
    <rPh sb="0" eb="1">
      <t>イチ</t>
    </rPh>
    <phoneticPr fontId="3"/>
  </si>
  <si>
    <t>一般4X100R</t>
    <rPh sb="0" eb="2">
      <t>イッパン</t>
    </rPh>
    <phoneticPr fontId="3"/>
  </si>
  <si>
    <t>西多摩郡陸上競技選手権大会　申込一覧表</t>
    <rPh sb="0" eb="4">
      <t>ニシタマグン</t>
    </rPh>
    <rPh sb="4" eb="6">
      <t>リクジョウ</t>
    </rPh>
    <rPh sb="6" eb="8">
      <t>キョウギ</t>
    </rPh>
    <rPh sb="8" eb="11">
      <t>センシュケン</t>
    </rPh>
    <rPh sb="11" eb="13">
      <t>タイカイ</t>
    </rPh>
    <rPh sb="14" eb="16">
      <t>モウシコミ</t>
    </rPh>
    <rPh sb="16" eb="18">
      <t>イチラン</t>
    </rPh>
    <rPh sb="18" eb="19">
      <t>ヒョウ</t>
    </rPh>
    <phoneticPr fontId="3"/>
  </si>
  <si>
    <t>女子</t>
    <rPh sb="0" eb="2">
      <t>ジョシ</t>
    </rPh>
    <phoneticPr fontId="3"/>
  </si>
  <si>
    <t>中1_800</t>
    <rPh sb="0" eb="1">
      <t>チュウ</t>
    </rPh>
    <phoneticPr fontId="3"/>
  </si>
  <si>
    <t>中学1年800m</t>
    <rPh sb="0" eb="2">
      <t>チュウガク</t>
    </rPh>
    <rPh sb="3" eb="4">
      <t>ネン</t>
    </rPh>
    <phoneticPr fontId="3"/>
  </si>
  <si>
    <t>中_800</t>
    <rPh sb="0" eb="1">
      <t>チュウ</t>
    </rPh>
    <phoneticPr fontId="3"/>
  </si>
  <si>
    <t>中学共通800m</t>
    <rPh sb="0" eb="2">
      <t>チュウガク</t>
    </rPh>
    <rPh sb="2" eb="4">
      <t>キョウツウ</t>
    </rPh>
    <phoneticPr fontId="3"/>
  </si>
  <si>
    <t>中_1500</t>
    <rPh sb="0" eb="1">
      <t>チュウ</t>
    </rPh>
    <phoneticPr fontId="3"/>
  </si>
  <si>
    <t>中学共通1500m</t>
    <rPh sb="0" eb="2">
      <t>チュウガク</t>
    </rPh>
    <rPh sb="2" eb="4">
      <t>キョウツウ</t>
    </rPh>
    <phoneticPr fontId="3"/>
  </si>
  <si>
    <t>中_100H</t>
    <rPh sb="0" eb="1">
      <t>チュウ</t>
    </rPh>
    <phoneticPr fontId="3"/>
  </si>
  <si>
    <t>中学共通100mH</t>
    <rPh sb="0" eb="2">
      <t>チュウガク</t>
    </rPh>
    <rPh sb="2" eb="4">
      <t>キョウツウ</t>
    </rPh>
    <phoneticPr fontId="3"/>
  </si>
  <si>
    <t>中女_砲</t>
    <rPh sb="0" eb="1">
      <t>チュウ</t>
    </rPh>
    <rPh sb="1" eb="2">
      <t>ジョ</t>
    </rPh>
    <rPh sb="3" eb="4">
      <t>ホウ</t>
    </rPh>
    <phoneticPr fontId="3"/>
  </si>
  <si>
    <t>中学女子砲丸</t>
    <rPh sb="0" eb="1">
      <t>チュウ</t>
    </rPh>
    <rPh sb="1" eb="2">
      <t>ガク</t>
    </rPh>
    <rPh sb="2" eb="4">
      <t>ジョシ</t>
    </rPh>
    <rPh sb="4" eb="6">
      <t>ホウガン</t>
    </rPh>
    <phoneticPr fontId="3"/>
  </si>
  <si>
    <t>一女_砲</t>
    <rPh sb="0" eb="1">
      <t>イチ</t>
    </rPh>
    <rPh sb="1" eb="2">
      <t>ジョ</t>
    </rPh>
    <rPh sb="3" eb="4">
      <t>ホウ</t>
    </rPh>
    <phoneticPr fontId="3"/>
  </si>
  <si>
    <t>一男_砲</t>
    <rPh sb="0" eb="1">
      <t>イチ</t>
    </rPh>
    <rPh sb="1" eb="2">
      <t>ダン</t>
    </rPh>
    <rPh sb="3" eb="4">
      <t>ホウ</t>
    </rPh>
    <phoneticPr fontId="3"/>
  </si>
  <si>
    <t>一般男子砲丸</t>
    <rPh sb="2" eb="4">
      <t>ダンシ</t>
    </rPh>
    <rPh sb="4" eb="6">
      <t>ホウガン</t>
    </rPh>
    <phoneticPr fontId="3"/>
  </si>
  <si>
    <t>一般女子砲丸</t>
    <rPh sb="2" eb="4">
      <t>ジョシ</t>
    </rPh>
    <rPh sb="4" eb="6">
      <t>ホウガン</t>
    </rPh>
    <phoneticPr fontId="3"/>
  </si>
  <si>
    <t>※　黄色欄は自動計算します。
※　リレー：チーム名は、団体内で複数出場する際には、チーム名にＡ、Ｂ、Ｃなどと付けてください。プロ掲載順は、チーム内で掲載の順番を必ず記入してください。記入がない場合には、
　参加費の計算ができません。
※　日本陸連登録情報は、必ずご記入ください。記入がない場合には、参加をご遠慮いただきます。
※　入力したシートにファイル名「西多摩_＊＊＊＊.xlsx」（＊＊＊＊は団体名頭４文字）で保存し、E-mail:info@akiruno-aa.tokyo　へ添付ファイルで送信してください。　
　送信後、参加費を郵便振替でお送りください。
※　シートは男女別に作成し、どちらかであっても消去しない。また、書式の変更はしないで、送信してください。参加者が51人以上の場合には、別ファイルにしてください。
※　生年月日は、「yyyy.m.d」の形式で必ず、記入してください。</t>
    <rPh sb="77" eb="79">
      <t>ジュンバン</t>
    </rPh>
    <phoneticPr fontId="3"/>
  </si>
  <si>
    <r>
      <t>※　黄色欄は自動計算します。
※　リレー：チーム名は、団体内で複数出場する際には、チーム名にＡ、Ｂ、Ｃなどと付けてください。プロ掲載順は、チーム内で掲載の順番を必ず記入してください。記入がない場合には、
　参加費の計算ができません。
※　</t>
    </r>
    <r>
      <rPr>
        <u val="double"/>
        <sz val="8.5"/>
        <rFont val="ＭＳ ゴシック"/>
        <family val="3"/>
        <charset val="128"/>
      </rPr>
      <t>日本陸連登録情報は、必ずご記入ください。記入がない場合には、参加をご遠慮いただきます。</t>
    </r>
    <r>
      <rPr>
        <sz val="8.5"/>
        <rFont val="ＭＳ ゴシック"/>
        <family val="3"/>
        <charset val="128"/>
      </rPr>
      <t xml:space="preserve">
※　入力したシートにファイル名「西多摩_＊＊＊＊.xlsx」（＊＊＊＊は団体名頭４文字）で保存し、E-mail:info@akiruno-aa.tokyo　へ添付ファイルで送信してください。　
　送信後、参加費を郵便振替でお送りください。
※　シートは男女別に作成し、どちらかであっても消去しない。また、書式の変更はしないで、送信してください。参加者が51人以上の場合には、別ファイルにしてください。
※　生年月日は、「yyyy.m.d」の形式で必ず、記入してください。</t>
    </r>
    <rPh sb="24" eb="25">
      <t>メイ</t>
    </rPh>
    <rPh sb="44" eb="45">
      <t>メイ</t>
    </rPh>
    <rPh sb="72" eb="73">
      <t>ナイ</t>
    </rPh>
    <rPh sb="80" eb="81">
      <t>カナラ</t>
    </rPh>
    <rPh sb="82" eb="84">
      <t>キニュウ</t>
    </rPh>
    <rPh sb="91" eb="93">
      <t>キニュウ</t>
    </rPh>
    <rPh sb="96" eb="98">
      <t>バアイ</t>
    </rPh>
    <rPh sb="103" eb="106">
      <t>サンカヒ</t>
    </rPh>
    <rPh sb="107" eb="109">
      <t>ケイサン</t>
    </rPh>
    <rPh sb="119" eb="127">
      <t>ニホンリクレントウロクジョウホウ</t>
    </rPh>
    <rPh sb="129" eb="130">
      <t>カナラ</t>
    </rPh>
    <rPh sb="132" eb="134">
      <t>キニュウ</t>
    </rPh>
    <rPh sb="139" eb="141">
      <t>キニュウ</t>
    </rPh>
    <rPh sb="144" eb="146">
      <t>バアイ</t>
    </rPh>
    <rPh sb="149" eb="151">
      <t>サンカ</t>
    </rPh>
    <rPh sb="153" eb="155">
      <t>エンリョ</t>
    </rPh>
    <rPh sb="180" eb="182">
      <t>タマ</t>
    </rPh>
    <rPh sb="261" eb="264">
      <t>ソウシンゴ</t>
    </rPh>
    <rPh sb="289" eb="291">
      <t>ダンジョ</t>
    </rPh>
    <rPh sb="291" eb="292">
      <t>ベツ</t>
    </rPh>
    <rPh sb="293" eb="295">
      <t>サクセイ</t>
    </rPh>
    <rPh sb="306" eb="308">
      <t>ショウキョ</t>
    </rPh>
    <rPh sb="315" eb="317">
      <t>ショシキ</t>
    </rPh>
    <rPh sb="318" eb="320">
      <t>ヘンコウ</t>
    </rPh>
    <rPh sb="326" eb="328">
      <t>ソウシン</t>
    </rPh>
    <rPh sb="335" eb="338">
      <t>サンカシャ</t>
    </rPh>
    <rPh sb="341" eb="344">
      <t>ニンイジョウ</t>
    </rPh>
    <rPh sb="345" eb="347">
      <t>バアイ</t>
    </rPh>
    <rPh sb="350" eb="351">
      <t>ベツ</t>
    </rPh>
    <rPh sb="366" eb="370">
      <t>セイネンガッピ</t>
    </rPh>
    <rPh sb="383" eb="385">
      <t>ケイシキ</t>
    </rPh>
    <rPh sb="386" eb="387">
      <t>カナラ</t>
    </rPh>
    <rPh sb="389" eb="391">
      <t>キニュウ</t>
    </rPh>
    <phoneticPr fontId="3"/>
  </si>
  <si>
    <t>Ｘ列から右側は修正（表示）しないでください。行を複写した場合、数式や関数が壊れてしまします。</t>
    <rPh sb="1" eb="2">
      <t>レツ</t>
    </rPh>
    <rPh sb="4" eb="6">
      <t>ミギガワ</t>
    </rPh>
    <rPh sb="7" eb="9">
      <t>シュウセイ</t>
    </rPh>
    <rPh sb="10" eb="12">
      <t>ヒョウジ</t>
    </rPh>
    <rPh sb="22" eb="23">
      <t>ギョウ</t>
    </rPh>
    <phoneticPr fontId="3"/>
  </si>
  <si>
    <t>中_円</t>
    <rPh sb="0" eb="1">
      <t>チュウ</t>
    </rPh>
    <rPh sb="2" eb="3">
      <t>エン</t>
    </rPh>
    <phoneticPr fontId="3"/>
  </si>
  <si>
    <t>中学円盤投</t>
    <rPh sb="0" eb="1">
      <t>チュウ</t>
    </rPh>
    <rPh sb="1" eb="2">
      <t>ガク</t>
    </rPh>
    <rPh sb="2" eb="5">
      <t>エンバンナゲ</t>
    </rPh>
    <phoneticPr fontId="3"/>
  </si>
  <si>
    <t>一_円</t>
    <rPh sb="0" eb="1">
      <t>イチ</t>
    </rPh>
    <rPh sb="2" eb="3">
      <t>エン</t>
    </rPh>
    <phoneticPr fontId="3"/>
  </si>
  <si>
    <t>一般円盤投</t>
    <rPh sb="0" eb="2">
      <t>イッパン</t>
    </rPh>
    <rPh sb="2" eb="5">
      <t>エンバンナゲ</t>
    </rPh>
    <phoneticPr fontId="3"/>
  </si>
  <si>
    <t>1種目人数</t>
    <rPh sb="1" eb="3">
      <t>シュモク</t>
    </rPh>
    <rPh sb="3" eb="5">
      <t>ニンズウ</t>
    </rPh>
    <phoneticPr fontId="3"/>
  </si>
  <si>
    <t>2種目人数</t>
    <rPh sb="1" eb="3">
      <t>シュモク</t>
    </rPh>
    <rPh sb="3" eb="5">
      <t>ニンズウ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</si>
</sst>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第&quot;General&quot;回&quot;"/>
    <numFmt numFmtId="177" formatCode="#,###;;"/>
    <numFmt numFmtId="178" formatCode="00"/>
    <numFmt numFmtId="179" formatCode="0000000000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5"/>
      <name val="ＭＳ ゴシック"/>
      <family val="3"/>
      <charset val="128"/>
    </font>
    <font>
      <sz val="8.5"/>
      <name val="ＭＳ ゴシック"/>
      <family val="3"/>
      <charset val="128"/>
    </font>
    <font>
      <sz val="7.5"/>
      <name val="ＭＳ ゴシック"/>
      <family val="3"/>
      <charset val="128"/>
    </font>
    <font>
      <u val="double"/>
      <sz val="8.5"/>
      <name val="ＭＳ ゴシック"/>
      <family val="3"/>
      <charset val="128"/>
    </font>
    <font>
      <sz val="10"/>
      <color rgb="FFFFC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7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12" xfId="0" applyFont="1" applyFill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2" borderId="16" xfId="0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176" fontId="4" fillId="0" borderId="0" xfId="0" applyNumberFormat="1" applyFont="1">
      <alignment vertical="center"/>
    </xf>
    <xf numFmtId="0" fontId="4" fillId="2" borderId="1" xfId="0" applyFont="1" applyFill="1" applyBorder="1">
      <alignment vertical="center"/>
    </xf>
    <xf numFmtId="0" fontId="9" fillId="0" borderId="0" xfId="0" applyFont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176" fontId="2" fillId="0" borderId="20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14" xfId="0" applyFont="1" applyBorder="1" applyAlignment="1" applyProtection="1">
      <alignment vertical="center" shrinkToFit="1"/>
      <protection locked="0"/>
    </xf>
    <xf numFmtId="0" fontId="4" fillId="0" borderId="23" xfId="0" applyFont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0" borderId="18" xfId="0" applyFont="1" applyBorder="1" applyAlignment="1" applyProtection="1">
      <alignment vertical="center" shrinkToFit="1"/>
      <protection locked="0"/>
    </xf>
    <xf numFmtId="0" fontId="4" fillId="0" borderId="24" xfId="0" applyFont="1" applyBorder="1" applyAlignment="1" applyProtection="1">
      <alignment vertical="center" shrinkToFit="1"/>
      <protection locked="0"/>
    </xf>
    <xf numFmtId="0" fontId="4" fillId="0" borderId="9" xfId="0" applyFont="1" applyBorder="1" applyAlignment="1" applyProtection="1">
      <alignment vertical="center" shrinkToFit="1"/>
      <protection locked="0"/>
    </xf>
    <xf numFmtId="0" fontId="4" fillId="0" borderId="25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right" vertical="center"/>
    </xf>
    <xf numFmtId="176" fontId="2" fillId="0" borderId="17" xfId="0" applyNumberFormat="1" applyFont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 wrapText="1" shrinkToFit="1"/>
    </xf>
    <xf numFmtId="178" fontId="4" fillId="0" borderId="56" xfId="0" applyNumberFormat="1" applyFont="1" applyBorder="1" applyAlignment="1" applyProtection="1">
      <alignment vertical="center" shrinkToFit="1"/>
      <protection locked="0"/>
    </xf>
    <xf numFmtId="178" fontId="4" fillId="0" borderId="4" xfId="0" applyNumberFormat="1" applyFont="1" applyBorder="1" applyAlignment="1" applyProtection="1">
      <alignment vertical="center" shrinkToFit="1"/>
      <protection locked="0"/>
    </xf>
    <xf numFmtId="178" fontId="4" fillId="0" borderId="57" xfId="0" applyNumberFormat="1" applyFont="1" applyBorder="1" applyAlignment="1" applyProtection="1">
      <alignment vertical="center" shrinkToFit="1"/>
      <protection locked="0"/>
    </xf>
    <xf numFmtId="178" fontId="4" fillId="0" borderId="19" xfId="0" applyNumberFormat="1" applyFont="1" applyBorder="1" applyAlignment="1" applyProtection="1">
      <alignment vertical="center" shrinkToFit="1"/>
      <protection locked="0"/>
    </xf>
    <xf numFmtId="178" fontId="4" fillId="0" borderId="55" xfId="0" applyNumberFormat="1" applyFont="1" applyBorder="1" applyAlignment="1" applyProtection="1">
      <alignment vertical="center" shrinkToFit="1"/>
      <protection locked="0"/>
    </xf>
    <xf numFmtId="178" fontId="4" fillId="0" borderId="10" xfId="0" applyNumberFormat="1" applyFont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 wrapText="1" shrinkToFit="1"/>
    </xf>
    <xf numFmtId="14" fontId="4" fillId="0" borderId="0" xfId="0" applyNumberFormat="1" applyFont="1">
      <alignment vertical="center"/>
    </xf>
    <xf numFmtId="0" fontId="8" fillId="0" borderId="25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shrinkToFit="1"/>
    </xf>
    <xf numFmtId="0" fontId="4" fillId="0" borderId="56" xfId="0" applyFont="1" applyBorder="1" applyAlignment="1" applyProtection="1">
      <alignment horizontal="center" vertical="center" shrinkToFit="1"/>
      <protection locked="0"/>
    </xf>
    <xf numFmtId="0" fontId="4" fillId="0" borderId="59" xfId="0" applyFont="1" applyBorder="1" applyAlignment="1" applyProtection="1">
      <alignment horizontal="center" vertical="center" shrinkToFit="1"/>
      <protection locked="0"/>
    </xf>
    <xf numFmtId="0" fontId="4" fillId="0" borderId="57" xfId="0" applyFont="1" applyBorder="1" applyAlignment="1" applyProtection="1">
      <alignment horizontal="center" vertical="center" shrinkToFit="1"/>
      <protection locked="0"/>
    </xf>
    <xf numFmtId="0" fontId="4" fillId="0" borderId="60" xfId="0" applyFont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 applyProtection="1">
      <alignment horizontal="center" vertical="center" shrinkToFit="1"/>
      <protection locked="0"/>
    </xf>
    <xf numFmtId="0" fontId="4" fillId="0" borderId="58" xfId="0" applyFont="1" applyBorder="1" applyAlignment="1" applyProtection="1">
      <alignment horizontal="center" vertical="center" shrinkToFit="1"/>
      <protection locked="0"/>
    </xf>
    <xf numFmtId="0" fontId="17" fillId="0" borderId="55" xfId="0" applyFont="1" applyBorder="1" applyAlignment="1">
      <alignment horizontal="center" vertical="center" wrapText="1" shrinkToFit="1"/>
    </xf>
    <xf numFmtId="179" fontId="5" fillId="0" borderId="59" xfId="0" applyNumberFormat="1" applyFont="1" applyBorder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6" fontId="2" fillId="0" borderId="61" xfId="0" applyNumberFormat="1" applyFont="1" applyBorder="1" applyAlignment="1">
      <alignment horizontal="center" vertical="center"/>
    </xf>
    <xf numFmtId="176" fontId="4" fillId="0" borderId="6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176" fontId="9" fillId="0" borderId="45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shrinkToFit="1"/>
    </xf>
    <xf numFmtId="0" fontId="9" fillId="3" borderId="17" xfId="0" applyFont="1" applyFill="1" applyBorder="1" applyAlignment="1">
      <alignment horizontal="center" vertical="center"/>
    </xf>
    <xf numFmtId="38" fontId="9" fillId="3" borderId="17" xfId="1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77" fontId="9" fillId="3" borderId="17" xfId="0" applyNumberFormat="1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 shrinkToFit="1"/>
    </xf>
    <xf numFmtId="176" fontId="2" fillId="0" borderId="17" xfId="0" applyNumberFormat="1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vertical="center" shrinkToFit="1"/>
      <protection locked="0"/>
    </xf>
    <xf numFmtId="0" fontId="4" fillId="2" borderId="3" xfId="0" applyFont="1" applyFill="1" applyBorder="1" applyAlignment="1" applyProtection="1">
      <alignment vertical="center" shrinkToFit="1"/>
      <protection locked="0"/>
    </xf>
    <xf numFmtId="0" fontId="4" fillId="2" borderId="4" xfId="0" applyFont="1" applyFill="1" applyBorder="1" applyAlignment="1" applyProtection="1">
      <alignment vertical="center" shrinkToFit="1"/>
      <protection locked="0"/>
    </xf>
    <xf numFmtId="0" fontId="4" fillId="0" borderId="19" xfId="0" applyFont="1" applyBorder="1" applyAlignment="1" applyProtection="1">
      <alignment vertical="center" shrinkToFit="1"/>
      <protection locked="0"/>
    </xf>
    <xf numFmtId="0" fontId="4" fillId="2" borderId="18" xfId="0" applyFont="1" applyFill="1" applyBorder="1" applyAlignment="1" applyProtection="1">
      <alignment vertical="center" shrinkToFit="1"/>
      <protection locked="0"/>
    </xf>
    <xf numFmtId="0" fontId="4" fillId="2" borderId="19" xfId="0" applyFont="1" applyFill="1" applyBorder="1" applyAlignment="1" applyProtection="1">
      <alignment vertical="center" shrinkToFit="1"/>
      <protection locked="0"/>
    </xf>
    <xf numFmtId="0" fontId="4" fillId="0" borderId="10" xfId="0" applyFont="1" applyBorder="1" applyAlignment="1" applyProtection="1">
      <alignment vertical="center" shrinkToFit="1"/>
      <protection locked="0"/>
    </xf>
    <xf numFmtId="0" fontId="4" fillId="2" borderId="9" xfId="0" applyFont="1" applyFill="1" applyBorder="1" applyAlignment="1" applyProtection="1">
      <alignment vertical="center" shrinkToFit="1"/>
      <protection locked="0"/>
    </xf>
    <xf numFmtId="0" fontId="4" fillId="2" borderId="10" xfId="0" applyFont="1" applyFill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66" xfId="0" applyFont="1" applyBorder="1" applyAlignment="1" applyProtection="1">
      <alignment vertical="center" shrinkToFit="1"/>
      <protection locked="0"/>
    </xf>
    <xf numFmtId="0" fontId="4" fillId="0" borderId="67" xfId="0" applyFont="1" applyBorder="1" applyAlignment="1" applyProtection="1">
      <alignment vertical="center" shrinkToFit="1"/>
      <protection locked="0"/>
    </xf>
    <xf numFmtId="0" fontId="4" fillId="0" borderId="65" xfId="0" applyFont="1" applyBorder="1" applyAlignment="1" applyProtection="1">
      <alignment vertical="center" shrinkToFit="1"/>
      <protection locked="0"/>
    </xf>
    <xf numFmtId="0" fontId="4" fillId="0" borderId="9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wrapText="1" shrinkToFit="1"/>
    </xf>
    <xf numFmtId="178" fontId="4" fillId="0" borderId="66" xfId="0" applyNumberFormat="1" applyFont="1" applyBorder="1" applyAlignment="1" applyProtection="1">
      <alignment vertical="center" shrinkToFit="1"/>
      <protection locked="0"/>
    </xf>
    <xf numFmtId="178" fontId="4" fillId="0" borderId="67" xfId="0" applyNumberFormat="1" applyFont="1" applyBorder="1" applyAlignment="1" applyProtection="1">
      <alignment vertical="center" shrinkToFit="1"/>
      <protection locked="0"/>
    </xf>
    <xf numFmtId="178" fontId="4" fillId="0" borderId="65" xfId="0" applyNumberFormat="1" applyFont="1" applyBorder="1" applyAlignment="1" applyProtection="1">
      <alignment vertical="center" shrinkToFit="1"/>
      <protection locked="0"/>
    </xf>
    <xf numFmtId="0" fontId="4" fillId="0" borderId="65" xfId="0" applyFont="1" applyBorder="1" applyAlignment="1">
      <alignment horizontal="center" vertical="center"/>
    </xf>
    <xf numFmtId="38" fontId="9" fillId="3" borderId="17" xfId="1" applyFont="1" applyFill="1" applyBorder="1" applyAlignment="1">
      <alignment horizontal="center" vertical="center"/>
    </xf>
    <xf numFmtId="38" fontId="9" fillId="3" borderId="45" xfId="1" applyFont="1" applyFill="1" applyBorder="1" applyAlignment="1">
      <alignment horizontal="center" vertical="center"/>
    </xf>
    <xf numFmtId="38" fontId="9" fillId="3" borderId="22" xfId="1" applyFont="1" applyFill="1" applyBorder="1" applyAlignment="1">
      <alignment horizontal="center" vertical="center"/>
    </xf>
    <xf numFmtId="38" fontId="9" fillId="3" borderId="21" xfId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176" fontId="2" fillId="0" borderId="0" xfId="0" applyNumberFormat="1" applyFont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 wrapText="1"/>
    </xf>
    <xf numFmtId="176" fontId="2" fillId="0" borderId="17" xfId="0" applyNumberFormat="1" applyFont="1" applyBorder="1" applyAlignment="1">
      <alignment horizontal="center" vertical="center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9" fillId="0" borderId="35" xfId="0" applyFont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4" fillId="0" borderId="47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top" textRotation="255"/>
    </xf>
    <xf numFmtId="0" fontId="0" fillId="0" borderId="0" xfId="0">
      <alignment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9" fillId="3" borderId="45" xfId="1" applyFont="1" applyFill="1" applyBorder="1" applyAlignment="1" applyProtection="1">
      <alignment horizontal="center" vertical="center"/>
    </xf>
    <xf numFmtId="38" fontId="9" fillId="3" borderId="22" xfId="1" applyFont="1" applyFill="1" applyBorder="1" applyAlignment="1" applyProtection="1">
      <alignment horizontal="center" vertical="center"/>
    </xf>
    <xf numFmtId="38" fontId="9" fillId="3" borderId="21" xfId="1" applyFont="1" applyFill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57A38E88-5394-4CA0-9DE2-F61A9E54F77A}"/>
  </cellStyles>
  <dxfs count="31"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AL126"/>
  <sheetViews>
    <sheetView tabSelected="1" view="pageBreakPreview" zoomScale="120" zoomScaleNormal="100" zoomScaleSheetLayoutView="120" workbookViewId="0">
      <selection activeCell="C3" sqref="C3:D3"/>
    </sheetView>
  </sheetViews>
  <sheetFormatPr defaultColWidth="9" defaultRowHeight="12"/>
  <cols>
    <col min="1" max="1" width="6.265625" style="2" customWidth="1"/>
    <col min="2" max="2" width="4.265625" style="2" customWidth="1"/>
    <col min="3" max="6" width="9.33203125" style="2" customWidth="1"/>
    <col min="7" max="7" width="6" style="2" customWidth="1"/>
    <col min="8" max="8" width="5.3984375" style="2" customWidth="1"/>
    <col min="9" max="10" width="4" style="2" customWidth="1"/>
    <col min="11" max="11" width="9.73046875" style="2" customWidth="1"/>
    <col min="12" max="14" width="4.1328125" style="2" customWidth="1"/>
    <col min="15" max="15" width="9.73046875" style="2" customWidth="1"/>
    <col min="16" max="18" width="4.1328125" style="2" customWidth="1"/>
    <col min="19" max="19" width="13.33203125" style="2" customWidth="1"/>
    <col min="20" max="20" width="5.33203125" style="2" customWidth="1"/>
    <col min="21" max="21" width="4.1328125" style="2" customWidth="1"/>
    <col min="22" max="22" width="5.59765625" style="2" customWidth="1"/>
    <col min="23" max="23" width="8.06640625" style="2" customWidth="1"/>
    <col min="24" max="24" width="4.73046875" style="2" customWidth="1"/>
    <col min="25" max="27" width="4.6640625" style="2" customWidth="1"/>
    <col min="28" max="28" width="9" style="2" customWidth="1"/>
    <col min="29" max="29" width="9.46484375" style="2" customWidth="1"/>
    <col min="30" max="39" width="9" style="2" customWidth="1"/>
    <col min="40" max="16384" width="9" style="2"/>
  </cols>
  <sheetData>
    <row r="1" spans="1:38" ht="23.25" customHeight="1">
      <c r="A1" s="120">
        <v>71</v>
      </c>
      <c r="B1" s="120"/>
      <c r="C1" s="120"/>
      <c r="D1" s="1" t="s">
        <v>138</v>
      </c>
      <c r="O1" s="1"/>
      <c r="P1" s="1"/>
      <c r="Q1" s="1"/>
      <c r="R1" s="3" t="s">
        <v>0</v>
      </c>
      <c r="S1" s="4" t="s">
        <v>31</v>
      </c>
      <c r="T1" s="1" t="s">
        <v>1</v>
      </c>
      <c r="U1" s="1"/>
      <c r="V1" s="4"/>
      <c r="X1" s="150" t="s">
        <v>156</v>
      </c>
      <c r="Y1" s="64"/>
      <c r="Z1" s="64"/>
    </row>
    <row r="2" spans="1:38" ht="7.5" customHeight="1">
      <c r="A2" s="5"/>
      <c r="B2" s="5"/>
      <c r="C2" s="5"/>
      <c r="D2" s="1"/>
      <c r="O2" s="1"/>
      <c r="P2" s="1"/>
      <c r="Q2" s="1"/>
      <c r="R2" s="1"/>
      <c r="X2" s="151"/>
      <c r="Y2" s="64"/>
      <c r="Z2" s="64"/>
    </row>
    <row r="3" spans="1:38" ht="20.75" customHeight="1">
      <c r="A3" s="121" t="s">
        <v>19</v>
      </c>
      <c r="B3" s="122"/>
      <c r="C3" s="123"/>
      <c r="D3" s="123"/>
      <c r="E3" s="118" t="s">
        <v>10</v>
      </c>
      <c r="F3" s="118"/>
      <c r="G3" s="118" t="s">
        <v>34</v>
      </c>
      <c r="H3" s="118"/>
      <c r="I3" s="118"/>
      <c r="J3" s="118"/>
      <c r="K3" s="118"/>
      <c r="L3" s="118"/>
      <c r="M3" s="118"/>
      <c r="N3" s="118"/>
      <c r="O3" s="118" t="s">
        <v>11</v>
      </c>
      <c r="P3" s="118"/>
      <c r="Q3" s="118"/>
      <c r="R3" s="118"/>
      <c r="S3" s="118" t="s">
        <v>12</v>
      </c>
      <c r="T3" s="118"/>
      <c r="U3" s="118"/>
      <c r="V3" s="118"/>
      <c r="W3" s="118"/>
      <c r="X3" s="151"/>
      <c r="Y3" s="64"/>
      <c r="Z3" s="64"/>
      <c r="AC3" s="2" t="s">
        <v>41</v>
      </c>
    </row>
    <row r="4" spans="1:38" ht="20.75" customHeight="1">
      <c r="A4" s="122"/>
      <c r="B4" s="122"/>
      <c r="C4" s="124"/>
      <c r="D4" s="124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51"/>
      <c r="Y4" s="64"/>
      <c r="Z4" s="64"/>
      <c r="AC4" s="49">
        <v>46223</v>
      </c>
    </row>
    <row r="5" spans="1:38" ht="7.5" customHeight="1">
      <c r="A5" s="20"/>
      <c r="B5" s="20"/>
      <c r="C5" s="19"/>
      <c r="D5" s="19"/>
      <c r="E5" s="19"/>
      <c r="F5" s="19"/>
      <c r="G5" s="19"/>
      <c r="H5" s="19"/>
      <c r="I5" s="19"/>
      <c r="J5" s="21"/>
      <c r="K5" s="21"/>
      <c r="L5" s="21"/>
      <c r="M5" s="21"/>
      <c r="N5" s="21"/>
      <c r="O5" s="21"/>
      <c r="P5" s="21"/>
      <c r="Q5" s="19"/>
      <c r="R5" s="19"/>
      <c r="S5" s="21"/>
      <c r="T5" s="19"/>
      <c r="U5" s="18"/>
      <c r="V5" s="18"/>
      <c r="W5" s="18"/>
      <c r="X5" s="151"/>
      <c r="Y5" s="64"/>
      <c r="Z5" s="64"/>
      <c r="AC5" s="2" t="e">
        <f>YEARFRAC(DATE($H17,$I17,$J17),$AC$4,3)</f>
        <v>#NUM!</v>
      </c>
      <c r="AD5" s="2" t="e">
        <f>YEARFRAC(DATE($H22,$I22,$J22),$AC$4,3)</f>
        <v>#NUM!</v>
      </c>
      <c r="AE5" s="2" t="e">
        <f>YEARFRAC(DATE($H27,$I27,$J27),$AC$4,3)</f>
        <v>#NUM!</v>
      </c>
      <c r="AF5" s="2" t="e">
        <f>YEARFRAC(DATE($H32,$I32,$J32),$AC$4,3)</f>
        <v>#NUM!</v>
      </c>
      <c r="AG5" s="2" t="e">
        <f>YEARFRAC(DATE($H37,$I37,$J37),$AC$4,3)</f>
        <v>#NUM!</v>
      </c>
      <c r="AH5" s="2" t="e">
        <f>YEARFRAC(DATE($H42,$I42,$J42),$AC$4,3)</f>
        <v>#NUM!</v>
      </c>
      <c r="AI5" s="2" t="e">
        <f>YEARFRAC(DATE($H47,$I47,$J47),$AC$4,3)</f>
        <v>#NUM!</v>
      </c>
      <c r="AJ5" s="2" t="e">
        <f>YEARFRAC(DATE($H52,$I52,$J52),$AC$4,3)</f>
        <v>#NUM!</v>
      </c>
      <c r="AK5" s="2" t="e">
        <f>YEARFRAC(DATE($H57,$I57,$J57),$AC$4,3)</f>
        <v>#NUM!</v>
      </c>
      <c r="AL5" s="2" t="e">
        <f>YEARFRAC(DATE($H62,$I62,$J62),$AC$4,3)</f>
        <v>#NUM!</v>
      </c>
    </row>
    <row r="6" spans="1:38" ht="15" customHeight="1">
      <c r="A6" s="5"/>
      <c r="C6" s="32"/>
      <c r="D6" s="69" t="s">
        <v>161</v>
      </c>
      <c r="E6" s="69" t="s">
        <v>162</v>
      </c>
      <c r="F6" s="65" t="s">
        <v>16</v>
      </c>
      <c r="G6" s="14"/>
      <c r="H6" s="14"/>
      <c r="I6" s="14"/>
      <c r="J6" s="160" t="s">
        <v>17</v>
      </c>
      <c r="K6" s="160"/>
      <c r="L6" s="118" t="s">
        <v>15</v>
      </c>
      <c r="M6" s="118"/>
      <c r="N6" s="118"/>
      <c r="O6" s="118" t="s">
        <v>16</v>
      </c>
      <c r="P6" s="118"/>
      <c r="S6" s="65" t="s">
        <v>18</v>
      </c>
      <c r="X6" s="151"/>
      <c r="Y6" s="64"/>
      <c r="Z6" s="64"/>
      <c r="AC6" s="2" t="e">
        <f>YEARFRAC(DATE($H18,$I18,$J18),$AC$4,3)</f>
        <v>#NUM!</v>
      </c>
      <c r="AD6" s="2" t="e">
        <f>YEARFRAC(DATE($H23,$I23,$J23),$AC$4,3)</f>
        <v>#NUM!</v>
      </c>
      <c r="AE6" s="2" t="e">
        <f>YEARFRAC(DATE($H28,$I28,$J28),$AC$4,3)</f>
        <v>#NUM!</v>
      </c>
      <c r="AF6" s="2" t="e">
        <f>YEARFRAC(DATE($H33,$I33,$J33),$AC$4,3)</f>
        <v>#NUM!</v>
      </c>
      <c r="AG6" s="2" t="e">
        <f>YEARFRAC(DATE($H38,$I38,$J38),$AC$4,3)</f>
        <v>#NUM!</v>
      </c>
      <c r="AH6" s="2" t="e">
        <f>YEARFRAC(DATE($H43,$I43,$J43),$AC$4,3)</f>
        <v>#NUM!</v>
      </c>
      <c r="AI6" s="2" t="e">
        <f>YEARFRAC(DATE($H48,$I48,$J48),$AC$4,3)</f>
        <v>#NUM!</v>
      </c>
      <c r="AJ6" s="2" t="e">
        <f>YEARFRAC(DATE($H53,$I53,$J53),$AC$4,3)</f>
        <v>#NUM!</v>
      </c>
      <c r="AK6" s="2" t="e">
        <f>YEARFRAC(DATE($H58,$I58,$J58),$AC$4,3)</f>
        <v>#NUM!</v>
      </c>
      <c r="AL6" s="2" t="e">
        <f>YEARFRAC(DATE($H63,$I63,$J63),$AC$4,3)</f>
        <v>#NUM!</v>
      </c>
    </row>
    <row r="7" spans="1:38" ht="15" customHeight="1">
      <c r="A7" s="5"/>
      <c r="C7" s="67" t="s">
        <v>94</v>
      </c>
      <c r="D7" s="70" t="str">
        <f>IF(C17="","",Y14)</f>
        <v/>
      </c>
      <c r="E7" s="70" t="str">
        <f>IF(C17="","",Z14)</f>
        <v/>
      </c>
      <c r="F7" s="71" t="str">
        <f>IF(C17="","",IF(D7+E7&gt;0,D7*800+E7*1400,""))</f>
        <v/>
      </c>
      <c r="G7" s="14"/>
      <c r="H7" s="14"/>
      <c r="I7" s="14" t="str">
        <f>IF(C17="","",IF(LEFT($G$17,1)="中","✓",""))</f>
        <v/>
      </c>
      <c r="J7" s="158" t="str">
        <f>IF(I7="✓",$AA$20,"")</f>
        <v/>
      </c>
      <c r="K7" s="159"/>
      <c r="L7" s="115">
        <v>1600</v>
      </c>
      <c r="M7" s="116"/>
      <c r="N7" s="117"/>
      <c r="O7" s="114" t="str">
        <f>IF(OR(J7="",L7=""),"",IFERROR(J7*L7,""))</f>
        <v/>
      </c>
      <c r="P7" s="114"/>
      <c r="S7" s="74">
        <f>IF(F7="",0,F7)+IF(O7="",0,O7)</f>
        <v>0</v>
      </c>
      <c r="X7" s="151"/>
      <c r="Y7" s="64"/>
      <c r="Z7" s="64"/>
      <c r="AC7" s="2" t="e">
        <f>YEARFRAC(DATE($H19,$I19,$J19),$AC$4,3)</f>
        <v>#NUM!</v>
      </c>
      <c r="AD7" s="2" t="e">
        <f>YEARFRAC(DATE($H24,$I24,$J24),$AC$4,3)</f>
        <v>#NUM!</v>
      </c>
      <c r="AE7" s="2" t="e">
        <f>YEARFRAC(DATE($H29,$I29,$J29),$AC$4,3)</f>
        <v>#NUM!</v>
      </c>
      <c r="AF7" s="2" t="e">
        <f>YEARFRAC(DATE($H34,$I34,$J34),$AC$4,3)</f>
        <v>#NUM!</v>
      </c>
      <c r="AG7" s="2" t="e">
        <f>YEARFRAC(DATE($H39,$I39,$J39),$AC$4,3)</f>
        <v>#NUM!</v>
      </c>
      <c r="AH7" s="2" t="e">
        <f>YEARFRAC(DATE($H44,$I44,$J44),$AC$4,3)</f>
        <v>#NUM!</v>
      </c>
      <c r="AI7" s="2" t="e">
        <f>YEARFRAC(DATE($H49,$I49,$J49),$AC$4,3)</f>
        <v>#NUM!</v>
      </c>
      <c r="AJ7" s="2" t="e">
        <f>YEARFRAC(DATE($H54,$I54,$J54),$AC$4,3)</f>
        <v>#NUM!</v>
      </c>
      <c r="AK7" s="2" t="e">
        <f>YEARFRAC(DATE($H59,$I59,$J59),$AC$4,3)</f>
        <v>#NUM!</v>
      </c>
      <c r="AL7" s="2" t="e">
        <f>YEARFRAC(DATE($H64,$I64,$J64),$AC$4,3)</f>
        <v>#NUM!</v>
      </c>
    </row>
    <row r="8" spans="1:38" ht="15" customHeight="1">
      <c r="A8" s="5"/>
      <c r="C8" s="67" t="s">
        <v>95</v>
      </c>
      <c r="D8" s="70" t="str">
        <f>IF(C17="","",Y15)</f>
        <v/>
      </c>
      <c r="E8" s="70" t="str">
        <f>IF(C17="","",Z15)</f>
        <v/>
      </c>
      <c r="F8" s="71" t="str">
        <f>IF(C17="","",IF(D8+E8&gt;0,D8*1000+E8*1600,""))</f>
        <v/>
      </c>
      <c r="G8" s="14"/>
      <c r="H8" s="14"/>
      <c r="I8" s="14" t="str">
        <f>IF(C17="","",IF(LEFT($G$17,1)="高","✓",""))</f>
        <v/>
      </c>
      <c r="J8" s="158" t="str">
        <f>IF(I8="✓",$AA$20,"")</f>
        <v/>
      </c>
      <c r="K8" s="159"/>
      <c r="L8" s="115">
        <v>2000</v>
      </c>
      <c r="M8" s="116"/>
      <c r="N8" s="117"/>
      <c r="O8" s="114" t="str">
        <f>IF(OR(J8="",L8=""),"",IFERROR(J8*L8,""))</f>
        <v/>
      </c>
      <c r="P8" s="114"/>
      <c r="S8" s="74">
        <f>IF(F8="",0,F8)+IF(O8="",0,O8)</f>
        <v>0</v>
      </c>
      <c r="X8" s="151"/>
      <c r="Y8" s="64"/>
      <c r="Z8" s="64"/>
      <c r="AC8" s="2" t="e">
        <f>YEARFRAC(DATE($H20,$I20,$J20),$AC$4,3)</f>
        <v>#NUM!</v>
      </c>
      <c r="AD8" s="2" t="e">
        <f>YEARFRAC(DATE($H25,$I25,$J25),$AC$4,3)</f>
        <v>#NUM!</v>
      </c>
      <c r="AE8" s="2" t="e">
        <f>YEARFRAC(DATE($H30,$I30,$J30),$AC$4,3)</f>
        <v>#NUM!</v>
      </c>
      <c r="AF8" s="2" t="e">
        <f>YEARFRAC(DATE($H35,$I35,$J35),$AC$4,3)</f>
        <v>#NUM!</v>
      </c>
      <c r="AG8" s="2" t="e">
        <f>YEARFRAC(DATE($H40,$I40,$J40),$AC$4,3)</f>
        <v>#NUM!</v>
      </c>
      <c r="AH8" s="2" t="e">
        <f>YEARFRAC(DATE($H45,$I45,$J45),$AC$4,3)</f>
        <v>#NUM!</v>
      </c>
      <c r="AI8" s="2" t="e">
        <f>YEARFRAC(DATE($H50,$I50,$J50),$AC$4,3)</f>
        <v>#NUM!</v>
      </c>
      <c r="AJ8" s="2" t="e">
        <f>YEARFRAC(DATE($H55,$I55,$J55),$AC$4,3)</f>
        <v>#NUM!</v>
      </c>
      <c r="AK8" s="2" t="e">
        <f>YEARFRAC(DATE($H60,$I60,$J60),$AC$4,3)</f>
        <v>#NUM!</v>
      </c>
      <c r="AL8" s="2" t="e">
        <f>YEARFRAC(DATE($H65,$I65,$J65),$AC$4,3)</f>
        <v>#NUM!</v>
      </c>
    </row>
    <row r="9" spans="1:38" ht="15" customHeight="1">
      <c r="A9" s="5"/>
      <c r="C9" s="67" t="s">
        <v>96</v>
      </c>
      <c r="D9" s="70" t="str">
        <f>IF(C17="","",Y16)</f>
        <v/>
      </c>
      <c r="E9" s="70" t="str">
        <f>IF(C17="","",Z16)</f>
        <v/>
      </c>
      <c r="F9" s="71" t="str">
        <f>IF(C17="","",IF(D9+E9&gt;0,D9*2000+E9*2600,""))</f>
        <v/>
      </c>
      <c r="G9" s="14"/>
      <c r="H9" s="14"/>
      <c r="I9" s="14" t="str">
        <f>IF(C17="","",IF(LEFT($G$17,1)="","✓",""))</f>
        <v/>
      </c>
      <c r="J9" s="157" t="str">
        <f>IF(I9="✓",$AA$20,"")</f>
        <v/>
      </c>
      <c r="K9" s="157"/>
      <c r="L9" s="114">
        <v>2200</v>
      </c>
      <c r="M9" s="114"/>
      <c r="N9" s="114"/>
      <c r="O9" s="114" t="str">
        <f>IF(OR(J9="",L9=""),"",IFERROR(J9*L9,""))</f>
        <v/>
      </c>
      <c r="P9" s="114"/>
      <c r="S9" s="74">
        <f>IF(F9="",0,F9)+IF(O9="",0,O9)</f>
        <v>0</v>
      </c>
      <c r="X9" s="151"/>
      <c r="Y9" s="64"/>
      <c r="Z9" s="64"/>
      <c r="AC9" s="2" t="e">
        <f>YEARFRAC(DATE($H21,$I21,$J21),$AC$4,3)</f>
        <v>#NUM!</v>
      </c>
      <c r="AD9" s="2" t="e">
        <f>YEARFRAC(DATE($H26,$I26,$J26),$AC$4,3)</f>
        <v>#NUM!</v>
      </c>
      <c r="AE9" s="2" t="e">
        <f>YEARFRAC(DATE($H31,$I31,$J31),$AC$4,3)</f>
        <v>#NUM!</v>
      </c>
      <c r="AF9" s="2" t="e">
        <f>YEARFRAC(DATE($H36,$I36,$J36),$AC$4,3)</f>
        <v>#NUM!</v>
      </c>
      <c r="AG9" s="2" t="e">
        <f>YEARFRAC(DATE($H41,$I41,$J41),$AC$4,3)</f>
        <v>#NUM!</v>
      </c>
      <c r="AH9" s="2" t="e">
        <f>YEARFRAC(DATE($H46,$I46,$J46),$AC$4,3)</f>
        <v>#NUM!</v>
      </c>
      <c r="AI9" s="2" t="e">
        <f>YEARFRAC(DATE($H51,$I51,$J51),$AC$4,3)</f>
        <v>#NUM!</v>
      </c>
      <c r="AJ9" s="2" t="e">
        <f>YEARFRAC(DATE($H56,$I56,$J56),$AC$4,3)</f>
        <v>#NUM!</v>
      </c>
      <c r="AK9" s="2" t="e">
        <f>YEARFRAC(DATE($H61,$I61,$J61),$AC$4,3)</f>
        <v>#NUM!</v>
      </c>
      <c r="AL9" s="2" t="e">
        <f>YEARFRAC(DATE($H66,$I66,$J66),$AC$4,3)</f>
        <v>#NUM!</v>
      </c>
    </row>
    <row r="10" spans="1:38" ht="15" customHeight="1">
      <c r="A10" s="5"/>
      <c r="B10" s="60"/>
      <c r="C10" s="68" t="s">
        <v>97</v>
      </c>
      <c r="D10" s="70" t="str">
        <f>IF(SUM(D7:D9,女子!D7:D9)&gt;0,SUM(D7:D9,女子!D7:D9),"")</f>
        <v/>
      </c>
      <c r="E10" s="70" t="str">
        <f>IF(SUM(E7:E9,女子!E7:E9)&gt;0,SUM(E7:E9,女子!E7:E9),"")</f>
        <v/>
      </c>
      <c r="F10" s="71" t="str">
        <f>IF(SUM(F7:F9,女子!F7:F9)&gt;0,SUM(F7:F9,女子!F7:F9),"")</f>
        <v/>
      </c>
      <c r="G10" s="14"/>
      <c r="H10" s="14"/>
      <c r="I10" s="14"/>
      <c r="J10" s="157" t="str">
        <f>IF(SUM(J7:K9,女子!J7:K9)&gt;0,SUM(J7:K9,女子!J7:K9),"")</f>
        <v/>
      </c>
      <c r="K10" s="157"/>
      <c r="L10" s="165" t="s">
        <v>32</v>
      </c>
      <c r="M10" s="166"/>
      <c r="N10" s="167"/>
      <c r="O10" s="157" t="str">
        <f>IF(SUM(O7:P9,女子!O7:P9)&gt;0,SUM(O7:P9,女子!O7:P9),"")</f>
        <v/>
      </c>
      <c r="P10" s="157"/>
      <c r="S10" s="71" t="str">
        <f>IF(SUM(S7:S9,女子!S7:S9)&gt;0,SUM(S7:S9,女子!S7:S9),"")</f>
        <v/>
      </c>
      <c r="X10" s="151"/>
      <c r="Y10" s="64"/>
      <c r="Z10" s="64"/>
    </row>
    <row r="11" spans="1:38" ht="7.5" customHeight="1">
      <c r="A11" s="5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X11" s="151"/>
      <c r="Y11" s="64"/>
      <c r="Z11" s="64"/>
    </row>
    <row r="12" spans="1:38" ht="90" customHeight="1">
      <c r="A12" s="5"/>
      <c r="B12" s="137" t="s">
        <v>155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51"/>
      <c r="Y12" s="64"/>
      <c r="Z12" s="64"/>
    </row>
    <row r="13" spans="1:38" ht="7.5" customHeight="1" thickBot="1">
      <c r="A13" s="5"/>
      <c r="B13" s="16"/>
      <c r="C13" s="5"/>
      <c r="D13" s="1"/>
      <c r="P13" s="1"/>
      <c r="Q13" s="1"/>
      <c r="R13" s="1"/>
      <c r="X13" s="151"/>
    </row>
    <row r="14" spans="1:38" ht="15" customHeight="1">
      <c r="A14" s="152" t="s">
        <v>21</v>
      </c>
      <c r="B14" s="153"/>
      <c r="C14" s="131" t="str">
        <f>IF(C4="",IF(C3=""," ",C3),C4)</f>
        <v xml:space="preserve"> </v>
      </c>
      <c r="D14" s="132"/>
      <c r="E14" s="125" t="s">
        <v>5</v>
      </c>
      <c r="F14" s="128" t="s">
        <v>6</v>
      </c>
      <c r="G14" s="154" t="s">
        <v>20</v>
      </c>
      <c r="H14" s="170" t="s">
        <v>33</v>
      </c>
      <c r="I14" s="171"/>
      <c r="J14" s="172"/>
      <c r="K14" s="168" t="s">
        <v>7</v>
      </c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38" t="s">
        <v>44</v>
      </c>
      <c r="W14" s="139"/>
      <c r="X14" s="151"/>
      <c r="Y14" s="2">
        <f>COUNTIFS($Y$17:$Y$86,1,$Z$17:$Z$86,1)</f>
        <v>0</v>
      </c>
      <c r="Z14" s="2">
        <f>COUNTIFS($Y$17:$Y$86,1,$Z$17:$Z$86,2)</f>
        <v>0</v>
      </c>
    </row>
    <row r="15" spans="1:38" ht="15" customHeight="1">
      <c r="A15" s="161" t="s">
        <v>35</v>
      </c>
      <c r="B15" s="163" t="s">
        <v>2</v>
      </c>
      <c r="C15" s="133" t="s">
        <v>3</v>
      </c>
      <c r="D15" s="135" t="s">
        <v>4</v>
      </c>
      <c r="E15" s="126"/>
      <c r="F15" s="129"/>
      <c r="G15" s="155"/>
      <c r="H15" s="173"/>
      <c r="I15" s="174"/>
      <c r="J15" s="175"/>
      <c r="K15" s="145" t="s">
        <v>8</v>
      </c>
      <c r="L15" s="147" t="s">
        <v>14</v>
      </c>
      <c r="M15" s="148"/>
      <c r="N15" s="149"/>
      <c r="O15" s="133" t="s">
        <v>9</v>
      </c>
      <c r="P15" s="147" t="s">
        <v>14</v>
      </c>
      <c r="Q15" s="148"/>
      <c r="R15" s="149"/>
      <c r="S15" s="142" t="s">
        <v>98</v>
      </c>
      <c r="T15" s="143"/>
      <c r="U15" s="144"/>
      <c r="V15" s="140"/>
      <c r="W15" s="141"/>
      <c r="X15" s="151"/>
      <c r="Y15" s="2">
        <f>COUNTIFS($Y$17:$Y$66,2,$Z$17:$Z$66,1)</f>
        <v>0</v>
      </c>
      <c r="Z15" s="2">
        <f>COUNTIFS($Y$17:$Y$66,2,$Z$17:$Z$66,2)</f>
        <v>0</v>
      </c>
      <c r="AA15" s="31" t="str">
        <f>IF(SUM(AA17:AA22)=COUNTA(U17:U66),"OK","NO")</f>
        <v>OK</v>
      </c>
    </row>
    <row r="16" spans="1:38" ht="18.75" customHeight="1" thickBot="1">
      <c r="A16" s="162"/>
      <c r="B16" s="164"/>
      <c r="C16" s="134"/>
      <c r="D16" s="136"/>
      <c r="E16" s="127"/>
      <c r="F16" s="130"/>
      <c r="G16" s="156"/>
      <c r="H16" s="34" t="s">
        <v>36</v>
      </c>
      <c r="I16" s="35" t="s">
        <v>37</v>
      </c>
      <c r="J16" s="36" t="s">
        <v>38</v>
      </c>
      <c r="K16" s="146"/>
      <c r="L16" s="15" t="s">
        <v>13</v>
      </c>
      <c r="M16" s="37" t="s">
        <v>39</v>
      </c>
      <c r="N16" s="48" t="s">
        <v>40</v>
      </c>
      <c r="O16" s="134"/>
      <c r="P16" s="15" t="s">
        <v>13</v>
      </c>
      <c r="Q16" s="37" t="s">
        <v>39</v>
      </c>
      <c r="R16" s="48" t="s">
        <v>40</v>
      </c>
      <c r="S16" s="72" t="s">
        <v>99</v>
      </c>
      <c r="T16" s="73" t="s">
        <v>100</v>
      </c>
      <c r="U16" s="75" t="s">
        <v>43</v>
      </c>
      <c r="V16" s="76" t="s">
        <v>45</v>
      </c>
      <c r="W16" s="51" t="s">
        <v>46</v>
      </c>
      <c r="X16" s="151"/>
      <c r="Y16" s="2">
        <f>COUNTIFS($Y$17:$Y$66,3,$Z$17:$Z$66,1)</f>
        <v>0</v>
      </c>
      <c r="Z16" s="2">
        <f>COUNTIFS($Y$17:$Y$66,3,$Z$17:$Z$66,2)</f>
        <v>0</v>
      </c>
      <c r="AA16" s="31" t="str">
        <f>IF(SUM(AA17:AA19)/3=AA20,"OK","NO")</f>
        <v>OK</v>
      </c>
    </row>
    <row r="17" spans="1:36" ht="13.25" customHeight="1">
      <c r="A17" s="8"/>
      <c r="B17" s="9">
        <v>1</v>
      </c>
      <c r="C17" s="24"/>
      <c r="D17" s="80"/>
      <c r="E17" s="81" t="str">
        <f>PHONETIC(C17)</f>
        <v/>
      </c>
      <c r="F17" s="82" t="str">
        <f>PHONETIC(D17)</f>
        <v/>
      </c>
      <c r="G17" s="47"/>
      <c r="H17" s="44"/>
      <c r="I17" s="44"/>
      <c r="J17" s="44"/>
      <c r="K17" s="24"/>
      <c r="L17" s="25"/>
      <c r="M17" s="38"/>
      <c r="N17" s="39"/>
      <c r="O17" s="24"/>
      <c r="P17" s="25"/>
      <c r="Q17" s="38"/>
      <c r="R17" s="39"/>
      <c r="S17" s="26"/>
      <c r="T17" s="25"/>
      <c r="U17" s="25"/>
      <c r="V17" s="52"/>
      <c r="W17" s="59"/>
      <c r="X17" s="151"/>
      <c r="Y17" s="77" t="str">
        <f>IF(C17="","",IF(LEFT(G17,1)="中",1,IF(LEFT(G17,1)="高",2,3)))</f>
        <v/>
      </c>
      <c r="Z17" s="77" t="str">
        <f>IF(Y17="","",IF(AND(K17="",O17=""),0,IF(OR(K17="",O17=""),1,2)))</f>
        <v/>
      </c>
      <c r="AA17" s="2">
        <f>COUNTIF(男_プロ順,1)</f>
        <v>0</v>
      </c>
      <c r="AB17" s="2" t="s">
        <v>101</v>
      </c>
      <c r="AC17" s="2" t="s">
        <v>105</v>
      </c>
      <c r="AD17" s="2" t="s">
        <v>106</v>
      </c>
      <c r="AE17" s="2">
        <v>1</v>
      </c>
      <c r="AF17" s="2" t="s">
        <v>132</v>
      </c>
      <c r="AG17" s="2" t="s">
        <v>133</v>
      </c>
      <c r="AI17" s="2" t="s">
        <v>58</v>
      </c>
      <c r="AJ17" s="2">
        <v>13</v>
      </c>
    </row>
    <row r="18" spans="1:36" ht="13.25" customHeight="1">
      <c r="A18" s="10"/>
      <c r="B18" s="11">
        <v>2</v>
      </c>
      <c r="C18" s="27"/>
      <c r="D18" s="83"/>
      <c r="E18" s="84" t="str">
        <f t="shared" ref="E18:F36" si="0">PHONETIC(C18)</f>
        <v/>
      </c>
      <c r="F18" s="85" t="str">
        <f t="shared" si="0"/>
        <v/>
      </c>
      <c r="G18" s="45"/>
      <c r="H18" s="44"/>
      <c r="I18" s="45"/>
      <c r="J18" s="45"/>
      <c r="K18" s="24"/>
      <c r="L18" s="28"/>
      <c r="M18" s="40"/>
      <c r="N18" s="41"/>
      <c r="O18" s="24"/>
      <c r="P18" s="28"/>
      <c r="Q18" s="40"/>
      <c r="R18" s="41"/>
      <c r="S18" s="27"/>
      <c r="T18" s="28"/>
      <c r="U18" s="28"/>
      <c r="V18" s="54"/>
      <c r="W18" s="55"/>
      <c r="X18" s="151"/>
      <c r="Y18" s="77" t="str">
        <f t="shared" ref="Y18:Y66" si="1">IF(C18="","",IF(LEFT(G18,1)="中",1,IF(LEFT(G18,1)="高",2,3)))</f>
        <v/>
      </c>
      <c r="Z18" s="77" t="str">
        <f>IF(Y18="","",IF(AND(K18="",O18=""),0,IF(OR(K18="",O18=""),1,2)))</f>
        <v/>
      </c>
      <c r="AA18" s="2">
        <f>COUNTIF(男_プロ順,2)</f>
        <v>0</v>
      </c>
      <c r="AB18" s="2" t="s">
        <v>102</v>
      </c>
      <c r="AC18" s="2" t="s">
        <v>107</v>
      </c>
      <c r="AD18" s="2" t="s">
        <v>108</v>
      </c>
      <c r="AE18" s="2">
        <v>2</v>
      </c>
      <c r="AF18" s="2" t="s">
        <v>134</v>
      </c>
      <c r="AG18" s="2" t="s">
        <v>135</v>
      </c>
      <c r="AI18" s="2" t="s">
        <v>56</v>
      </c>
      <c r="AJ18" s="2">
        <v>11</v>
      </c>
    </row>
    <row r="19" spans="1:36" ht="13.25" customHeight="1">
      <c r="A19" s="10"/>
      <c r="B19" s="9">
        <v>3</v>
      </c>
      <c r="C19" s="27"/>
      <c r="D19" s="83"/>
      <c r="E19" s="84" t="str">
        <f t="shared" si="0"/>
        <v/>
      </c>
      <c r="F19" s="85" t="str">
        <f t="shared" si="0"/>
        <v/>
      </c>
      <c r="G19" s="45"/>
      <c r="H19" s="44"/>
      <c r="I19" s="45"/>
      <c r="J19" s="45"/>
      <c r="K19" s="24"/>
      <c r="L19" s="28"/>
      <c r="M19" s="40"/>
      <c r="N19" s="41"/>
      <c r="O19" s="24"/>
      <c r="P19" s="28"/>
      <c r="Q19" s="40"/>
      <c r="R19" s="41"/>
      <c r="S19" s="27"/>
      <c r="T19" s="28"/>
      <c r="U19" s="28"/>
      <c r="V19" s="54"/>
      <c r="W19" s="55"/>
      <c r="X19" s="151"/>
      <c r="Y19" s="77" t="str">
        <f t="shared" si="1"/>
        <v/>
      </c>
      <c r="Z19" s="77" t="str">
        <f t="shared" ref="Z19:Z66" si="2">IF(Y19="","",IF(AND(K19="",O19=""),0,IF(OR(K19="",O19=""),1,2)))</f>
        <v/>
      </c>
      <c r="AA19" s="2">
        <f>COUNTIF(男_プロ順,3)</f>
        <v>0</v>
      </c>
      <c r="AB19" s="2" t="s">
        <v>103</v>
      </c>
      <c r="AC19" s="2" t="s">
        <v>109</v>
      </c>
      <c r="AD19" s="2" t="s">
        <v>110</v>
      </c>
      <c r="AE19" s="2">
        <v>3</v>
      </c>
      <c r="AF19" s="2" t="s">
        <v>136</v>
      </c>
      <c r="AG19" s="2" t="s">
        <v>137</v>
      </c>
      <c r="AI19" s="2" t="s">
        <v>59</v>
      </c>
      <c r="AJ19" s="2">
        <v>14</v>
      </c>
    </row>
    <row r="20" spans="1:36" ht="13.25" customHeight="1">
      <c r="A20" s="10"/>
      <c r="B20" s="11">
        <v>4</v>
      </c>
      <c r="C20" s="27"/>
      <c r="D20" s="83"/>
      <c r="E20" s="84" t="str">
        <f t="shared" si="0"/>
        <v/>
      </c>
      <c r="F20" s="85" t="str">
        <f t="shared" si="0"/>
        <v/>
      </c>
      <c r="G20" s="45"/>
      <c r="H20" s="44"/>
      <c r="I20" s="45"/>
      <c r="J20" s="45"/>
      <c r="K20" s="24"/>
      <c r="L20" s="28"/>
      <c r="M20" s="40"/>
      <c r="N20" s="41"/>
      <c r="O20" s="24"/>
      <c r="P20" s="28"/>
      <c r="Q20" s="40"/>
      <c r="R20" s="41"/>
      <c r="S20" s="27"/>
      <c r="T20" s="28"/>
      <c r="U20" s="28"/>
      <c r="V20" s="54"/>
      <c r="W20" s="55"/>
      <c r="X20" s="151"/>
      <c r="Y20" s="77" t="str">
        <f t="shared" si="1"/>
        <v/>
      </c>
      <c r="Z20" s="77" t="str">
        <f t="shared" si="2"/>
        <v/>
      </c>
      <c r="AA20" s="2">
        <f>COUNTIF(男_プロ順,4)</f>
        <v>0</v>
      </c>
      <c r="AB20" s="2" t="s">
        <v>104</v>
      </c>
      <c r="AC20" s="2" t="s">
        <v>111</v>
      </c>
      <c r="AD20" s="2" t="s">
        <v>112</v>
      </c>
      <c r="AE20" s="2">
        <v>4</v>
      </c>
      <c r="AI20" s="2" t="s">
        <v>57</v>
      </c>
      <c r="AJ20" s="2">
        <v>12</v>
      </c>
    </row>
    <row r="21" spans="1:36" ht="13.25" customHeight="1">
      <c r="A21" s="10"/>
      <c r="B21" s="9">
        <v>5</v>
      </c>
      <c r="C21" s="27"/>
      <c r="D21" s="83"/>
      <c r="E21" s="84" t="str">
        <f t="shared" si="0"/>
        <v/>
      </c>
      <c r="F21" s="85" t="str">
        <f t="shared" si="0"/>
        <v/>
      </c>
      <c r="G21" s="45"/>
      <c r="H21" s="44"/>
      <c r="I21" s="45"/>
      <c r="J21" s="45"/>
      <c r="K21" s="24"/>
      <c r="L21" s="28"/>
      <c r="M21" s="40"/>
      <c r="N21" s="41"/>
      <c r="O21" s="24"/>
      <c r="P21" s="28"/>
      <c r="Q21" s="40"/>
      <c r="R21" s="41"/>
      <c r="S21" s="27"/>
      <c r="T21" s="28"/>
      <c r="U21" s="28"/>
      <c r="V21" s="54"/>
      <c r="W21" s="55"/>
      <c r="X21" s="151"/>
      <c r="Y21" s="77" t="str">
        <f t="shared" si="1"/>
        <v/>
      </c>
      <c r="Z21" s="77" t="str">
        <f t="shared" si="2"/>
        <v/>
      </c>
      <c r="AA21" s="2">
        <f>COUNTIF(男_プロ順,5)</f>
        <v>0</v>
      </c>
      <c r="AC21" s="2" t="s">
        <v>113</v>
      </c>
      <c r="AD21" s="2" t="s">
        <v>114</v>
      </c>
      <c r="AE21" s="2">
        <v>5</v>
      </c>
      <c r="AI21" s="2" t="s">
        <v>53</v>
      </c>
      <c r="AJ21" s="2">
        <v>8</v>
      </c>
    </row>
    <row r="22" spans="1:36" ht="13.25" customHeight="1">
      <c r="A22" s="10"/>
      <c r="B22" s="11">
        <v>6</v>
      </c>
      <c r="C22" s="27"/>
      <c r="D22" s="83"/>
      <c r="E22" s="84" t="str">
        <f t="shared" si="0"/>
        <v/>
      </c>
      <c r="F22" s="85" t="str">
        <f t="shared" si="0"/>
        <v/>
      </c>
      <c r="G22" s="45"/>
      <c r="H22" s="44"/>
      <c r="I22" s="44"/>
      <c r="J22" s="44"/>
      <c r="K22" s="24"/>
      <c r="L22" s="28"/>
      <c r="M22" s="40"/>
      <c r="N22" s="41"/>
      <c r="O22" s="24"/>
      <c r="P22" s="28"/>
      <c r="Q22" s="40"/>
      <c r="R22" s="41"/>
      <c r="S22" s="27"/>
      <c r="T22" s="28"/>
      <c r="U22" s="28"/>
      <c r="V22" s="54"/>
      <c r="W22" s="55"/>
      <c r="X22" s="151"/>
      <c r="Y22" s="77" t="str">
        <f t="shared" si="1"/>
        <v/>
      </c>
      <c r="Z22" s="77" t="str">
        <f t="shared" si="2"/>
        <v/>
      </c>
      <c r="AA22" s="2">
        <f>COUNTIF(男_プロ順,6)</f>
        <v>0</v>
      </c>
      <c r="AC22" s="2" t="s">
        <v>115</v>
      </c>
      <c r="AD22" s="2" t="s">
        <v>116</v>
      </c>
      <c r="AE22" s="2">
        <v>6</v>
      </c>
      <c r="AI22" s="2" t="s">
        <v>54</v>
      </c>
      <c r="AJ22" s="2">
        <v>9</v>
      </c>
    </row>
    <row r="23" spans="1:36" ht="13.25" customHeight="1">
      <c r="A23" s="10"/>
      <c r="B23" s="9">
        <v>7</v>
      </c>
      <c r="C23" s="27"/>
      <c r="D23" s="83"/>
      <c r="E23" s="84" t="str">
        <f t="shared" si="0"/>
        <v/>
      </c>
      <c r="F23" s="85" t="str">
        <f t="shared" si="0"/>
        <v/>
      </c>
      <c r="G23" s="45"/>
      <c r="H23" s="44"/>
      <c r="I23" s="45"/>
      <c r="J23" s="45"/>
      <c r="K23" s="24"/>
      <c r="L23" s="28"/>
      <c r="M23" s="40"/>
      <c r="N23" s="41"/>
      <c r="O23" s="24"/>
      <c r="P23" s="28"/>
      <c r="Q23" s="40"/>
      <c r="R23" s="41"/>
      <c r="S23" s="27"/>
      <c r="T23" s="28"/>
      <c r="U23" s="28"/>
      <c r="V23" s="54"/>
      <c r="W23" s="55"/>
      <c r="X23" s="151"/>
      <c r="Y23" s="77" t="str">
        <f t="shared" si="1"/>
        <v/>
      </c>
      <c r="Z23" s="77" t="str">
        <f t="shared" si="2"/>
        <v/>
      </c>
      <c r="AC23" s="2" t="s">
        <v>117</v>
      </c>
      <c r="AD23" s="2" t="s">
        <v>118</v>
      </c>
      <c r="AI23" s="2" t="s">
        <v>55</v>
      </c>
      <c r="AJ23" s="2">
        <v>10</v>
      </c>
    </row>
    <row r="24" spans="1:36" ht="13.25" customHeight="1">
      <c r="A24" s="10"/>
      <c r="B24" s="11">
        <v>8</v>
      </c>
      <c r="C24" s="27"/>
      <c r="D24" s="83"/>
      <c r="E24" s="84" t="str">
        <f t="shared" si="0"/>
        <v/>
      </c>
      <c r="F24" s="85" t="str">
        <f t="shared" si="0"/>
        <v/>
      </c>
      <c r="G24" s="45"/>
      <c r="H24" s="44"/>
      <c r="I24" s="45"/>
      <c r="J24" s="45"/>
      <c r="K24" s="24"/>
      <c r="L24" s="28"/>
      <c r="M24" s="40"/>
      <c r="N24" s="41"/>
      <c r="O24" s="24"/>
      <c r="P24" s="28"/>
      <c r="Q24" s="40"/>
      <c r="R24" s="41"/>
      <c r="S24" s="27"/>
      <c r="T24" s="28"/>
      <c r="U24" s="28"/>
      <c r="V24" s="54"/>
      <c r="W24" s="55"/>
      <c r="X24" s="151"/>
      <c r="Y24" s="77" t="str">
        <f t="shared" si="1"/>
        <v/>
      </c>
      <c r="Z24" s="77" t="str">
        <f t="shared" si="2"/>
        <v/>
      </c>
      <c r="AC24" s="2" t="s">
        <v>121</v>
      </c>
      <c r="AD24" s="2" t="s">
        <v>122</v>
      </c>
      <c r="AI24" s="2" t="s">
        <v>42</v>
      </c>
      <c r="AJ24" s="2">
        <v>1</v>
      </c>
    </row>
    <row r="25" spans="1:36" ht="13.25" customHeight="1">
      <c r="A25" s="10"/>
      <c r="B25" s="11">
        <v>9</v>
      </c>
      <c r="C25" s="27"/>
      <c r="D25" s="83"/>
      <c r="E25" s="84" t="str">
        <f t="shared" si="0"/>
        <v/>
      </c>
      <c r="F25" s="85" t="str">
        <f t="shared" si="0"/>
        <v/>
      </c>
      <c r="G25" s="45"/>
      <c r="H25" s="44"/>
      <c r="I25" s="45"/>
      <c r="J25" s="45"/>
      <c r="K25" s="24"/>
      <c r="L25" s="28"/>
      <c r="M25" s="40"/>
      <c r="N25" s="41"/>
      <c r="O25" s="24"/>
      <c r="P25" s="28"/>
      <c r="Q25" s="40"/>
      <c r="R25" s="41"/>
      <c r="S25" s="27"/>
      <c r="T25" s="28"/>
      <c r="U25" s="28"/>
      <c r="V25" s="54"/>
      <c r="W25" s="55"/>
      <c r="X25" s="151"/>
      <c r="Y25" s="77" t="str">
        <f t="shared" si="1"/>
        <v/>
      </c>
      <c r="Z25" s="77" t="str">
        <f t="shared" si="2"/>
        <v/>
      </c>
      <c r="AC25" s="2" t="s">
        <v>119</v>
      </c>
      <c r="AD25" s="2" t="s">
        <v>120</v>
      </c>
      <c r="AI25" s="2" t="s">
        <v>47</v>
      </c>
      <c r="AJ25" s="2">
        <v>2</v>
      </c>
    </row>
    <row r="26" spans="1:36" ht="13.25" customHeight="1" thickBot="1">
      <c r="A26" s="12"/>
      <c r="B26" s="7">
        <v>10</v>
      </c>
      <c r="C26" s="29"/>
      <c r="D26" s="86"/>
      <c r="E26" s="87" t="str">
        <f t="shared" si="0"/>
        <v/>
      </c>
      <c r="F26" s="88" t="str">
        <f t="shared" si="0"/>
        <v/>
      </c>
      <c r="G26" s="46"/>
      <c r="H26" s="46"/>
      <c r="I26" s="46"/>
      <c r="J26" s="46"/>
      <c r="K26" s="29"/>
      <c r="L26" s="30"/>
      <c r="M26" s="42"/>
      <c r="N26" s="43"/>
      <c r="O26" s="29"/>
      <c r="P26" s="30"/>
      <c r="Q26" s="42"/>
      <c r="R26" s="43"/>
      <c r="S26" s="29"/>
      <c r="T26" s="30"/>
      <c r="U26" s="30"/>
      <c r="V26" s="56"/>
      <c r="W26" s="57"/>
      <c r="X26" s="151"/>
      <c r="Y26" s="77" t="str">
        <f t="shared" si="1"/>
        <v/>
      </c>
      <c r="Z26" s="77" t="str">
        <f t="shared" si="2"/>
        <v/>
      </c>
      <c r="AC26" s="2" t="s">
        <v>123</v>
      </c>
      <c r="AD26" s="2" t="s">
        <v>124</v>
      </c>
      <c r="AI26" s="2" t="s">
        <v>48</v>
      </c>
      <c r="AJ26" s="2">
        <v>3</v>
      </c>
    </row>
    <row r="27" spans="1:36" ht="13.25" customHeight="1">
      <c r="A27" s="17"/>
      <c r="B27" s="6">
        <v>11</v>
      </c>
      <c r="C27" s="26"/>
      <c r="D27" s="89"/>
      <c r="E27" s="81" t="str">
        <f t="shared" si="0"/>
        <v/>
      </c>
      <c r="F27" s="82" t="str">
        <f t="shared" si="0"/>
        <v/>
      </c>
      <c r="G27" s="47"/>
      <c r="H27" s="47"/>
      <c r="I27" s="47"/>
      <c r="J27" s="47"/>
      <c r="K27" s="26"/>
      <c r="L27" s="25"/>
      <c r="M27" s="38"/>
      <c r="N27" s="39"/>
      <c r="O27" s="26"/>
      <c r="P27" s="25"/>
      <c r="Q27" s="38"/>
      <c r="R27" s="39"/>
      <c r="S27" s="26"/>
      <c r="T27" s="25"/>
      <c r="U27" s="25"/>
      <c r="V27" s="52"/>
      <c r="W27" s="53"/>
      <c r="X27" s="151"/>
      <c r="Y27" s="77" t="str">
        <f t="shared" si="1"/>
        <v/>
      </c>
      <c r="Z27" s="77" t="str">
        <f t="shared" si="2"/>
        <v/>
      </c>
      <c r="AC27" s="2" t="s">
        <v>157</v>
      </c>
      <c r="AD27" s="2" t="s">
        <v>158</v>
      </c>
      <c r="AI27" s="2" t="s">
        <v>49</v>
      </c>
      <c r="AJ27" s="2">
        <v>4</v>
      </c>
    </row>
    <row r="28" spans="1:36" ht="13.25" customHeight="1">
      <c r="A28" s="10"/>
      <c r="B28" s="11">
        <v>12</v>
      </c>
      <c r="C28" s="27"/>
      <c r="D28" s="83"/>
      <c r="E28" s="84" t="str">
        <f t="shared" si="0"/>
        <v/>
      </c>
      <c r="F28" s="85" t="str">
        <f t="shared" si="0"/>
        <v/>
      </c>
      <c r="G28" s="45"/>
      <c r="H28" s="44"/>
      <c r="I28" s="45"/>
      <c r="J28" s="45"/>
      <c r="K28" s="24"/>
      <c r="L28" s="28"/>
      <c r="M28" s="40"/>
      <c r="N28" s="41"/>
      <c r="O28" s="24"/>
      <c r="P28" s="28"/>
      <c r="Q28" s="40"/>
      <c r="R28" s="41"/>
      <c r="S28" s="27"/>
      <c r="T28" s="28"/>
      <c r="U28" s="28"/>
      <c r="V28" s="54"/>
      <c r="W28" s="55"/>
      <c r="X28" s="151"/>
      <c r="Y28" s="77" t="str">
        <f t="shared" si="1"/>
        <v/>
      </c>
      <c r="Z28" s="77" t="str">
        <f t="shared" si="2"/>
        <v/>
      </c>
      <c r="AC28" s="2" t="s">
        <v>22</v>
      </c>
      <c r="AD28" s="2" t="s">
        <v>23</v>
      </c>
      <c r="AI28" s="2" t="s">
        <v>50</v>
      </c>
      <c r="AJ28" s="2">
        <v>5</v>
      </c>
    </row>
    <row r="29" spans="1:36" ht="13.25" customHeight="1">
      <c r="A29" s="10"/>
      <c r="B29" s="11">
        <v>13</v>
      </c>
      <c r="C29" s="27"/>
      <c r="D29" s="83"/>
      <c r="E29" s="84" t="str">
        <f t="shared" si="0"/>
        <v/>
      </c>
      <c r="F29" s="85" t="str">
        <f t="shared" si="0"/>
        <v/>
      </c>
      <c r="G29" s="45"/>
      <c r="H29" s="44"/>
      <c r="I29" s="45"/>
      <c r="J29" s="45"/>
      <c r="K29" s="24"/>
      <c r="L29" s="28"/>
      <c r="M29" s="40"/>
      <c r="N29" s="41"/>
      <c r="O29" s="24"/>
      <c r="P29" s="28"/>
      <c r="Q29" s="40"/>
      <c r="R29" s="41"/>
      <c r="S29" s="27"/>
      <c r="T29" s="28"/>
      <c r="U29" s="28"/>
      <c r="V29" s="54"/>
      <c r="W29" s="55"/>
      <c r="X29" s="151"/>
      <c r="Y29" s="77" t="str">
        <f t="shared" si="1"/>
        <v/>
      </c>
      <c r="Z29" s="77" t="str">
        <f t="shared" si="2"/>
        <v/>
      </c>
      <c r="AC29" s="2" t="s">
        <v>125</v>
      </c>
      <c r="AD29" s="2" t="s">
        <v>126</v>
      </c>
      <c r="AI29" s="2" t="s">
        <v>51</v>
      </c>
      <c r="AJ29" s="2">
        <v>6</v>
      </c>
    </row>
    <row r="30" spans="1:36" ht="13.25" customHeight="1">
      <c r="A30" s="10"/>
      <c r="B30" s="11">
        <v>14</v>
      </c>
      <c r="C30" s="27"/>
      <c r="D30" s="83"/>
      <c r="E30" s="84" t="str">
        <f t="shared" si="0"/>
        <v/>
      </c>
      <c r="F30" s="85" t="str">
        <f t="shared" si="0"/>
        <v/>
      </c>
      <c r="G30" s="45"/>
      <c r="H30" s="44"/>
      <c r="I30" s="45"/>
      <c r="J30" s="45"/>
      <c r="K30" s="24"/>
      <c r="L30" s="28"/>
      <c r="M30" s="40"/>
      <c r="N30" s="41"/>
      <c r="O30" s="24"/>
      <c r="P30" s="28"/>
      <c r="Q30" s="40"/>
      <c r="R30" s="41"/>
      <c r="S30" s="27"/>
      <c r="T30" s="28"/>
      <c r="U30" s="28"/>
      <c r="V30" s="54"/>
      <c r="W30" s="55"/>
      <c r="X30" s="151"/>
      <c r="Y30" s="77" t="str">
        <f t="shared" si="1"/>
        <v/>
      </c>
      <c r="Z30" s="77" t="str">
        <f t="shared" si="2"/>
        <v/>
      </c>
      <c r="AC30" s="2" t="s">
        <v>24</v>
      </c>
      <c r="AD30" s="2" t="s">
        <v>25</v>
      </c>
      <c r="AI30" s="2" t="s">
        <v>52</v>
      </c>
      <c r="AJ30" s="2">
        <v>7</v>
      </c>
    </row>
    <row r="31" spans="1:36" ht="13.25" customHeight="1">
      <c r="A31" s="10"/>
      <c r="B31" s="11">
        <v>15</v>
      </c>
      <c r="C31" s="27"/>
      <c r="D31" s="83"/>
      <c r="E31" s="84" t="str">
        <f t="shared" si="0"/>
        <v/>
      </c>
      <c r="F31" s="85" t="str">
        <f t="shared" si="0"/>
        <v/>
      </c>
      <c r="G31" s="45"/>
      <c r="H31" s="44"/>
      <c r="I31" s="45"/>
      <c r="J31" s="45"/>
      <c r="K31" s="24"/>
      <c r="L31" s="28"/>
      <c r="M31" s="40"/>
      <c r="N31" s="41"/>
      <c r="O31" s="24"/>
      <c r="P31" s="28"/>
      <c r="Q31" s="40"/>
      <c r="R31" s="41"/>
      <c r="S31" s="27"/>
      <c r="T31" s="28"/>
      <c r="U31" s="28"/>
      <c r="V31" s="54"/>
      <c r="W31" s="55"/>
      <c r="X31" s="151"/>
      <c r="Y31" s="77" t="str">
        <f t="shared" si="1"/>
        <v/>
      </c>
      <c r="Z31" s="77" t="str">
        <f t="shared" si="2"/>
        <v/>
      </c>
      <c r="AC31" s="2" t="s">
        <v>26</v>
      </c>
      <c r="AD31" s="2" t="s">
        <v>27</v>
      </c>
      <c r="AI31" s="2" t="s">
        <v>60</v>
      </c>
      <c r="AJ31" s="2">
        <v>15</v>
      </c>
    </row>
    <row r="32" spans="1:36" ht="13.25" customHeight="1">
      <c r="A32" s="10"/>
      <c r="B32" s="11">
        <v>16</v>
      </c>
      <c r="C32" s="27"/>
      <c r="D32" s="83"/>
      <c r="E32" s="84" t="str">
        <f t="shared" si="0"/>
        <v/>
      </c>
      <c r="F32" s="85" t="str">
        <f t="shared" si="0"/>
        <v/>
      </c>
      <c r="G32" s="45"/>
      <c r="H32" s="44"/>
      <c r="I32" s="45"/>
      <c r="J32" s="45"/>
      <c r="K32" s="24"/>
      <c r="L32" s="28"/>
      <c r="M32" s="40"/>
      <c r="N32" s="41"/>
      <c r="O32" s="24"/>
      <c r="P32" s="28"/>
      <c r="Q32" s="40"/>
      <c r="R32" s="41"/>
      <c r="S32" s="27"/>
      <c r="T32" s="28"/>
      <c r="U32" s="28"/>
      <c r="V32" s="54"/>
      <c r="W32" s="55"/>
      <c r="X32" s="151"/>
      <c r="Y32" s="77" t="str">
        <f t="shared" si="1"/>
        <v/>
      </c>
      <c r="Z32" s="77" t="str">
        <f t="shared" si="2"/>
        <v/>
      </c>
      <c r="AC32" s="2" t="s">
        <v>128</v>
      </c>
      <c r="AD32" s="2" t="s">
        <v>129</v>
      </c>
      <c r="AI32" s="2" t="s">
        <v>61</v>
      </c>
      <c r="AJ32" s="2">
        <v>16</v>
      </c>
    </row>
    <row r="33" spans="1:36" ht="13.25" customHeight="1">
      <c r="A33" s="10"/>
      <c r="B33" s="11">
        <v>17</v>
      </c>
      <c r="C33" s="27"/>
      <c r="D33" s="83"/>
      <c r="E33" s="84" t="str">
        <f t="shared" si="0"/>
        <v/>
      </c>
      <c r="F33" s="85" t="str">
        <f t="shared" si="0"/>
        <v/>
      </c>
      <c r="G33" s="45"/>
      <c r="H33" s="44"/>
      <c r="I33" s="45"/>
      <c r="J33" s="45"/>
      <c r="K33" s="24"/>
      <c r="L33" s="28"/>
      <c r="M33" s="40"/>
      <c r="N33" s="41"/>
      <c r="O33" s="24"/>
      <c r="P33" s="28"/>
      <c r="Q33" s="40"/>
      <c r="R33" s="41"/>
      <c r="S33" s="27"/>
      <c r="T33" s="28"/>
      <c r="U33" s="28"/>
      <c r="V33" s="54"/>
      <c r="W33" s="55"/>
      <c r="X33" s="151"/>
      <c r="Y33" s="77" t="str">
        <f t="shared" si="1"/>
        <v/>
      </c>
      <c r="Z33" s="77" t="str">
        <f t="shared" si="2"/>
        <v/>
      </c>
      <c r="AC33" s="2" t="s">
        <v>28</v>
      </c>
      <c r="AD33" s="2" t="s">
        <v>127</v>
      </c>
      <c r="AI33" s="2" t="s">
        <v>62</v>
      </c>
      <c r="AJ33" s="2">
        <v>17</v>
      </c>
    </row>
    <row r="34" spans="1:36" ht="13.25" customHeight="1">
      <c r="A34" s="10"/>
      <c r="B34" s="11">
        <v>18</v>
      </c>
      <c r="C34" s="27"/>
      <c r="D34" s="83"/>
      <c r="E34" s="84" t="str">
        <f t="shared" si="0"/>
        <v/>
      </c>
      <c r="F34" s="85" t="str">
        <f t="shared" si="0"/>
        <v/>
      </c>
      <c r="G34" s="45"/>
      <c r="H34" s="44"/>
      <c r="I34" s="45"/>
      <c r="J34" s="45"/>
      <c r="K34" s="24"/>
      <c r="L34" s="28"/>
      <c r="M34" s="40"/>
      <c r="N34" s="41"/>
      <c r="O34" s="24"/>
      <c r="P34" s="28"/>
      <c r="Q34" s="40"/>
      <c r="R34" s="41"/>
      <c r="S34" s="27"/>
      <c r="T34" s="28"/>
      <c r="U34" s="28"/>
      <c r="V34" s="54"/>
      <c r="W34" s="55"/>
      <c r="X34" s="151"/>
      <c r="Y34" s="77" t="str">
        <f t="shared" si="1"/>
        <v/>
      </c>
      <c r="Z34" s="77" t="str">
        <f t="shared" si="2"/>
        <v/>
      </c>
      <c r="AC34" s="2" t="s">
        <v>151</v>
      </c>
      <c r="AD34" s="2" t="s">
        <v>152</v>
      </c>
      <c r="AI34" s="2" t="s">
        <v>63</v>
      </c>
      <c r="AJ34" s="2">
        <v>18</v>
      </c>
    </row>
    <row r="35" spans="1:36" ht="13.25" customHeight="1">
      <c r="A35" s="10"/>
      <c r="B35" s="11">
        <v>19</v>
      </c>
      <c r="C35" s="27"/>
      <c r="D35" s="83"/>
      <c r="E35" s="84" t="str">
        <f t="shared" si="0"/>
        <v/>
      </c>
      <c r="F35" s="85" t="str">
        <f t="shared" si="0"/>
        <v/>
      </c>
      <c r="G35" s="45"/>
      <c r="H35" s="44"/>
      <c r="I35" s="45"/>
      <c r="J35" s="45"/>
      <c r="K35" s="24"/>
      <c r="L35" s="28"/>
      <c r="M35" s="40"/>
      <c r="N35" s="41"/>
      <c r="O35" s="24"/>
      <c r="P35" s="28"/>
      <c r="Q35" s="40"/>
      <c r="R35" s="41"/>
      <c r="S35" s="27"/>
      <c r="T35" s="28"/>
      <c r="U35" s="28"/>
      <c r="V35" s="54"/>
      <c r="W35" s="55"/>
      <c r="X35" s="151"/>
      <c r="Y35" s="77" t="str">
        <f t="shared" si="1"/>
        <v/>
      </c>
      <c r="Z35" s="77" t="str">
        <f t="shared" si="2"/>
        <v/>
      </c>
      <c r="AC35" s="2" t="s">
        <v>159</v>
      </c>
      <c r="AD35" s="2" t="s">
        <v>160</v>
      </c>
      <c r="AI35" s="2" t="s">
        <v>64</v>
      </c>
      <c r="AJ35" s="2">
        <v>19</v>
      </c>
    </row>
    <row r="36" spans="1:36" ht="13.25" customHeight="1" thickBot="1">
      <c r="A36" s="12"/>
      <c r="B36" s="7">
        <v>20</v>
      </c>
      <c r="C36" s="29"/>
      <c r="D36" s="86"/>
      <c r="E36" s="87" t="str">
        <f t="shared" si="0"/>
        <v/>
      </c>
      <c r="F36" s="88" t="str">
        <f t="shared" si="0"/>
        <v/>
      </c>
      <c r="G36" s="46"/>
      <c r="H36" s="46"/>
      <c r="I36" s="46"/>
      <c r="J36" s="46"/>
      <c r="K36" s="29"/>
      <c r="L36" s="30"/>
      <c r="M36" s="42"/>
      <c r="N36" s="43"/>
      <c r="O36" s="29"/>
      <c r="P36" s="30"/>
      <c r="Q36" s="42"/>
      <c r="R36" s="43"/>
      <c r="S36" s="29"/>
      <c r="T36" s="30"/>
      <c r="U36" s="30"/>
      <c r="V36" s="56"/>
      <c r="W36" s="57"/>
      <c r="X36" s="151"/>
      <c r="Y36" s="77" t="str">
        <f t="shared" si="1"/>
        <v/>
      </c>
      <c r="Z36" s="77" t="str">
        <f t="shared" si="2"/>
        <v/>
      </c>
      <c r="AC36" s="2" t="s">
        <v>29</v>
      </c>
      <c r="AD36" s="2" t="s">
        <v>130</v>
      </c>
      <c r="AI36" s="2" t="s">
        <v>65</v>
      </c>
      <c r="AJ36" s="2">
        <v>20</v>
      </c>
    </row>
    <row r="37" spans="1:36" ht="13.25" customHeight="1">
      <c r="A37" s="17"/>
      <c r="B37" s="6">
        <v>21</v>
      </c>
      <c r="C37" s="26"/>
      <c r="D37" s="89"/>
      <c r="E37" s="81" t="str">
        <f t="shared" ref="E37:E46" si="3">PHONETIC(C37)</f>
        <v/>
      </c>
      <c r="F37" s="82" t="str">
        <f t="shared" ref="F37:F46" si="4">PHONETIC(D37)</f>
        <v/>
      </c>
      <c r="G37" s="47"/>
      <c r="H37" s="47"/>
      <c r="I37" s="47"/>
      <c r="J37" s="47"/>
      <c r="K37" s="26"/>
      <c r="L37" s="25"/>
      <c r="M37" s="38"/>
      <c r="N37" s="39"/>
      <c r="O37" s="26"/>
      <c r="P37" s="25"/>
      <c r="Q37" s="38"/>
      <c r="R37" s="39"/>
      <c r="S37" s="26"/>
      <c r="T37" s="25"/>
      <c r="U37" s="25"/>
      <c r="V37" s="52"/>
      <c r="W37" s="53"/>
      <c r="X37" s="151"/>
      <c r="Y37" s="77" t="str">
        <f t="shared" si="1"/>
        <v/>
      </c>
      <c r="Z37" s="77" t="str">
        <f t="shared" si="2"/>
        <v/>
      </c>
      <c r="AC37" s="2" t="s">
        <v>30</v>
      </c>
      <c r="AD37" s="2" t="s">
        <v>131</v>
      </c>
      <c r="AI37" s="2" t="s">
        <v>66</v>
      </c>
      <c r="AJ37" s="2">
        <v>21</v>
      </c>
    </row>
    <row r="38" spans="1:36" ht="13.25" customHeight="1">
      <c r="A38" s="10"/>
      <c r="B38" s="11">
        <v>22</v>
      </c>
      <c r="C38" s="27"/>
      <c r="D38" s="83"/>
      <c r="E38" s="84" t="str">
        <f t="shared" si="3"/>
        <v/>
      </c>
      <c r="F38" s="85" t="str">
        <f t="shared" si="4"/>
        <v/>
      </c>
      <c r="G38" s="45"/>
      <c r="H38" s="44"/>
      <c r="I38" s="45"/>
      <c r="J38" s="45"/>
      <c r="K38" s="24"/>
      <c r="L38" s="28"/>
      <c r="M38" s="40"/>
      <c r="N38" s="41"/>
      <c r="O38" s="24"/>
      <c r="P38" s="28"/>
      <c r="Q38" s="40"/>
      <c r="R38" s="41"/>
      <c r="S38" s="27"/>
      <c r="T38" s="28"/>
      <c r="U38" s="28"/>
      <c r="V38" s="54"/>
      <c r="W38" s="55"/>
      <c r="X38" s="151"/>
      <c r="Y38" s="77" t="str">
        <f t="shared" si="1"/>
        <v/>
      </c>
      <c r="Z38" s="77" t="str">
        <f t="shared" si="2"/>
        <v/>
      </c>
      <c r="AI38" s="2" t="s">
        <v>67</v>
      </c>
      <c r="AJ38" s="2">
        <v>22</v>
      </c>
    </row>
    <row r="39" spans="1:36" ht="13.25" customHeight="1">
      <c r="A39" s="10"/>
      <c r="B39" s="11">
        <v>23</v>
      </c>
      <c r="C39" s="27"/>
      <c r="D39" s="83"/>
      <c r="E39" s="84" t="str">
        <f t="shared" si="3"/>
        <v/>
      </c>
      <c r="F39" s="85" t="str">
        <f t="shared" si="4"/>
        <v/>
      </c>
      <c r="G39" s="45"/>
      <c r="H39" s="44"/>
      <c r="I39" s="45"/>
      <c r="J39" s="45"/>
      <c r="K39" s="24"/>
      <c r="L39" s="28"/>
      <c r="M39" s="40"/>
      <c r="N39" s="41"/>
      <c r="O39" s="24"/>
      <c r="P39" s="28"/>
      <c r="Q39" s="40"/>
      <c r="R39" s="41"/>
      <c r="S39" s="27"/>
      <c r="T39" s="28"/>
      <c r="U39" s="28"/>
      <c r="V39" s="54"/>
      <c r="W39" s="55"/>
      <c r="X39" s="151"/>
      <c r="Y39" s="77" t="str">
        <f t="shared" si="1"/>
        <v/>
      </c>
      <c r="Z39" s="77" t="str">
        <f t="shared" si="2"/>
        <v/>
      </c>
      <c r="AI39" s="2" t="s">
        <v>68</v>
      </c>
      <c r="AJ39" s="2">
        <v>23</v>
      </c>
    </row>
    <row r="40" spans="1:36" ht="13.25" customHeight="1">
      <c r="A40" s="10"/>
      <c r="B40" s="11">
        <v>24</v>
      </c>
      <c r="C40" s="27"/>
      <c r="D40" s="83"/>
      <c r="E40" s="84" t="str">
        <f t="shared" si="3"/>
        <v/>
      </c>
      <c r="F40" s="85" t="str">
        <f t="shared" si="4"/>
        <v/>
      </c>
      <c r="G40" s="45"/>
      <c r="H40" s="44"/>
      <c r="I40" s="45"/>
      <c r="J40" s="45"/>
      <c r="K40" s="24"/>
      <c r="L40" s="28"/>
      <c r="M40" s="40"/>
      <c r="N40" s="41"/>
      <c r="O40" s="24"/>
      <c r="P40" s="28"/>
      <c r="Q40" s="40"/>
      <c r="R40" s="41"/>
      <c r="S40" s="27"/>
      <c r="T40" s="28"/>
      <c r="U40" s="28"/>
      <c r="V40" s="54"/>
      <c r="W40" s="55"/>
      <c r="X40" s="151"/>
      <c r="Y40" s="77" t="str">
        <f t="shared" si="1"/>
        <v/>
      </c>
      <c r="Z40" s="77" t="str">
        <f t="shared" si="2"/>
        <v/>
      </c>
      <c r="AI40" s="2" t="s">
        <v>69</v>
      </c>
      <c r="AJ40" s="2">
        <v>24</v>
      </c>
    </row>
    <row r="41" spans="1:36" ht="13.25" customHeight="1">
      <c r="A41" s="10"/>
      <c r="B41" s="11">
        <v>25</v>
      </c>
      <c r="C41" s="27"/>
      <c r="D41" s="83"/>
      <c r="E41" s="84" t="str">
        <f t="shared" si="3"/>
        <v/>
      </c>
      <c r="F41" s="85" t="str">
        <f t="shared" si="4"/>
        <v/>
      </c>
      <c r="G41" s="45"/>
      <c r="H41" s="44"/>
      <c r="I41" s="45"/>
      <c r="J41" s="45"/>
      <c r="K41" s="24"/>
      <c r="L41" s="28"/>
      <c r="M41" s="40"/>
      <c r="N41" s="41"/>
      <c r="O41" s="24"/>
      <c r="P41" s="28"/>
      <c r="Q41" s="40"/>
      <c r="R41" s="41"/>
      <c r="S41" s="27"/>
      <c r="T41" s="28"/>
      <c r="U41" s="28"/>
      <c r="V41" s="54"/>
      <c r="W41" s="55"/>
      <c r="X41" s="151"/>
      <c r="Y41" s="77" t="str">
        <f t="shared" si="1"/>
        <v/>
      </c>
      <c r="Z41" s="77" t="str">
        <f t="shared" si="2"/>
        <v/>
      </c>
      <c r="AI41" s="2" t="s">
        <v>70</v>
      </c>
      <c r="AJ41" s="2">
        <v>25</v>
      </c>
    </row>
    <row r="42" spans="1:36" ht="13.25" customHeight="1">
      <c r="A42" s="10"/>
      <c r="B42" s="11">
        <v>26</v>
      </c>
      <c r="C42" s="27"/>
      <c r="D42" s="83"/>
      <c r="E42" s="84" t="str">
        <f t="shared" si="3"/>
        <v/>
      </c>
      <c r="F42" s="85" t="str">
        <f t="shared" si="4"/>
        <v/>
      </c>
      <c r="G42" s="45"/>
      <c r="H42" s="44"/>
      <c r="I42" s="45"/>
      <c r="J42" s="45"/>
      <c r="K42" s="24"/>
      <c r="L42" s="28"/>
      <c r="M42" s="40"/>
      <c r="N42" s="41"/>
      <c r="O42" s="24"/>
      <c r="P42" s="28"/>
      <c r="Q42" s="40"/>
      <c r="R42" s="41"/>
      <c r="S42" s="27"/>
      <c r="T42" s="28"/>
      <c r="U42" s="28"/>
      <c r="V42" s="54"/>
      <c r="W42" s="55"/>
      <c r="X42" s="151"/>
      <c r="Y42" s="77" t="str">
        <f t="shared" si="1"/>
        <v/>
      </c>
      <c r="Z42" s="77" t="str">
        <f t="shared" si="2"/>
        <v/>
      </c>
      <c r="AI42" s="2" t="s">
        <v>71</v>
      </c>
      <c r="AJ42" s="2">
        <v>26</v>
      </c>
    </row>
    <row r="43" spans="1:36" ht="13.25" customHeight="1">
      <c r="A43" s="10"/>
      <c r="B43" s="11">
        <v>27</v>
      </c>
      <c r="C43" s="27"/>
      <c r="D43" s="83"/>
      <c r="E43" s="84" t="str">
        <f t="shared" si="3"/>
        <v/>
      </c>
      <c r="F43" s="85" t="str">
        <f t="shared" si="4"/>
        <v/>
      </c>
      <c r="G43" s="45"/>
      <c r="H43" s="44"/>
      <c r="I43" s="45"/>
      <c r="J43" s="45"/>
      <c r="K43" s="24"/>
      <c r="L43" s="28"/>
      <c r="M43" s="40"/>
      <c r="N43" s="41"/>
      <c r="O43" s="24"/>
      <c r="P43" s="28"/>
      <c r="Q43" s="40"/>
      <c r="R43" s="41"/>
      <c r="S43" s="27"/>
      <c r="T43" s="28"/>
      <c r="U43" s="28"/>
      <c r="V43" s="54"/>
      <c r="W43" s="55"/>
      <c r="X43" s="151"/>
      <c r="Y43" s="77" t="str">
        <f t="shared" si="1"/>
        <v/>
      </c>
      <c r="Z43" s="77" t="str">
        <f t="shared" si="2"/>
        <v/>
      </c>
      <c r="AI43" s="2" t="s">
        <v>72</v>
      </c>
      <c r="AJ43" s="2">
        <v>27</v>
      </c>
    </row>
    <row r="44" spans="1:36" ht="13.25" customHeight="1">
      <c r="A44" s="10"/>
      <c r="B44" s="11">
        <v>28</v>
      </c>
      <c r="C44" s="27"/>
      <c r="D44" s="83"/>
      <c r="E44" s="84" t="str">
        <f t="shared" si="3"/>
        <v/>
      </c>
      <c r="F44" s="85" t="str">
        <f t="shared" si="4"/>
        <v/>
      </c>
      <c r="G44" s="45"/>
      <c r="H44" s="44"/>
      <c r="I44" s="45"/>
      <c r="J44" s="45"/>
      <c r="K44" s="24"/>
      <c r="L44" s="28"/>
      <c r="M44" s="40"/>
      <c r="N44" s="41"/>
      <c r="O44" s="24"/>
      <c r="P44" s="28"/>
      <c r="Q44" s="40"/>
      <c r="R44" s="41"/>
      <c r="S44" s="27"/>
      <c r="T44" s="28"/>
      <c r="U44" s="28"/>
      <c r="V44" s="54"/>
      <c r="W44" s="55"/>
      <c r="X44" s="151"/>
      <c r="Y44" s="77" t="str">
        <f t="shared" si="1"/>
        <v/>
      </c>
      <c r="Z44" s="77" t="str">
        <f t="shared" si="2"/>
        <v/>
      </c>
      <c r="AI44" s="2" t="s">
        <v>73</v>
      </c>
      <c r="AJ44" s="2">
        <v>28</v>
      </c>
    </row>
    <row r="45" spans="1:36" ht="13.25" customHeight="1">
      <c r="A45" s="10"/>
      <c r="B45" s="11">
        <v>29</v>
      </c>
      <c r="C45" s="27"/>
      <c r="D45" s="83"/>
      <c r="E45" s="84" t="str">
        <f t="shared" si="3"/>
        <v/>
      </c>
      <c r="F45" s="85" t="str">
        <f t="shared" si="4"/>
        <v/>
      </c>
      <c r="G45" s="45"/>
      <c r="H45" s="44"/>
      <c r="I45" s="45"/>
      <c r="J45" s="45"/>
      <c r="K45" s="24"/>
      <c r="L45" s="28"/>
      <c r="M45" s="40"/>
      <c r="N45" s="41"/>
      <c r="O45" s="24"/>
      <c r="P45" s="28"/>
      <c r="Q45" s="40"/>
      <c r="R45" s="41"/>
      <c r="S45" s="27"/>
      <c r="T45" s="28"/>
      <c r="U45" s="28"/>
      <c r="V45" s="54"/>
      <c r="W45" s="55"/>
      <c r="X45" s="151"/>
      <c r="Y45" s="77" t="str">
        <f t="shared" si="1"/>
        <v/>
      </c>
      <c r="Z45" s="77" t="str">
        <f t="shared" si="2"/>
        <v/>
      </c>
      <c r="AI45" s="2" t="s">
        <v>74</v>
      </c>
      <c r="AJ45" s="2">
        <v>29</v>
      </c>
    </row>
    <row r="46" spans="1:36" ht="13.25" customHeight="1" thickBot="1">
      <c r="A46" s="12"/>
      <c r="B46" s="7">
        <v>30</v>
      </c>
      <c r="C46" s="29"/>
      <c r="D46" s="86"/>
      <c r="E46" s="87" t="str">
        <f t="shared" si="3"/>
        <v/>
      </c>
      <c r="F46" s="88" t="str">
        <f t="shared" si="4"/>
        <v/>
      </c>
      <c r="G46" s="46"/>
      <c r="H46" s="46"/>
      <c r="I46" s="46"/>
      <c r="J46" s="46"/>
      <c r="K46" s="29"/>
      <c r="L46" s="30"/>
      <c r="M46" s="42"/>
      <c r="N46" s="43"/>
      <c r="O46" s="29"/>
      <c r="P46" s="30"/>
      <c r="Q46" s="42"/>
      <c r="R46" s="43"/>
      <c r="S46" s="29"/>
      <c r="T46" s="30"/>
      <c r="U46" s="30"/>
      <c r="V46" s="56"/>
      <c r="W46" s="57"/>
      <c r="X46" s="151"/>
      <c r="Y46" s="77" t="str">
        <f t="shared" si="1"/>
        <v/>
      </c>
      <c r="Z46" s="77" t="str">
        <f t="shared" si="2"/>
        <v/>
      </c>
      <c r="AI46" s="2" t="s">
        <v>75</v>
      </c>
      <c r="AJ46" s="2">
        <v>30</v>
      </c>
    </row>
    <row r="47" spans="1:36" ht="13.25" customHeight="1">
      <c r="A47" s="17"/>
      <c r="B47" s="6">
        <v>31</v>
      </c>
      <c r="C47" s="26"/>
      <c r="D47" s="89"/>
      <c r="E47" s="81" t="str">
        <f t="shared" ref="E47:E56" si="5">PHONETIC(C47)</f>
        <v/>
      </c>
      <c r="F47" s="82" t="str">
        <f t="shared" ref="F47:F56" si="6">PHONETIC(D47)</f>
        <v/>
      </c>
      <c r="G47" s="47"/>
      <c r="H47" s="47"/>
      <c r="I47" s="47"/>
      <c r="J47" s="47"/>
      <c r="K47" s="26"/>
      <c r="L47" s="25"/>
      <c r="M47" s="38"/>
      <c r="N47" s="39"/>
      <c r="O47" s="26"/>
      <c r="P47" s="25"/>
      <c r="Q47" s="38"/>
      <c r="R47" s="39"/>
      <c r="S47" s="26"/>
      <c r="T47" s="25"/>
      <c r="U47" s="25"/>
      <c r="V47" s="52"/>
      <c r="W47" s="53"/>
      <c r="X47" s="151"/>
      <c r="Y47" s="77" t="str">
        <f t="shared" si="1"/>
        <v/>
      </c>
      <c r="Z47" s="77" t="str">
        <f t="shared" si="2"/>
        <v/>
      </c>
      <c r="AI47" s="2" t="s">
        <v>76</v>
      </c>
      <c r="AJ47" s="2">
        <v>31</v>
      </c>
    </row>
    <row r="48" spans="1:36" ht="13.25" customHeight="1">
      <c r="A48" s="10"/>
      <c r="B48" s="11">
        <v>32</v>
      </c>
      <c r="C48" s="27"/>
      <c r="D48" s="83"/>
      <c r="E48" s="84" t="str">
        <f t="shared" si="5"/>
        <v/>
      </c>
      <c r="F48" s="85" t="str">
        <f t="shared" si="6"/>
        <v/>
      </c>
      <c r="G48" s="45"/>
      <c r="H48" s="44"/>
      <c r="I48" s="45"/>
      <c r="J48" s="45"/>
      <c r="K48" s="24"/>
      <c r="L48" s="28"/>
      <c r="M48" s="40"/>
      <c r="N48" s="41"/>
      <c r="O48" s="24"/>
      <c r="P48" s="28"/>
      <c r="Q48" s="40"/>
      <c r="R48" s="41"/>
      <c r="S48" s="27"/>
      <c r="T48" s="28"/>
      <c r="U48" s="28"/>
      <c r="V48" s="54"/>
      <c r="W48" s="55"/>
      <c r="X48" s="151"/>
      <c r="Y48" s="77" t="str">
        <f t="shared" si="1"/>
        <v/>
      </c>
      <c r="Z48" s="77" t="str">
        <f t="shared" si="2"/>
        <v/>
      </c>
      <c r="AI48" s="2" t="s">
        <v>77</v>
      </c>
      <c r="AJ48" s="2">
        <v>32</v>
      </c>
    </row>
    <row r="49" spans="1:36" ht="13.25" customHeight="1">
      <c r="A49" s="10"/>
      <c r="B49" s="11">
        <v>33</v>
      </c>
      <c r="C49" s="27"/>
      <c r="D49" s="83"/>
      <c r="E49" s="84" t="str">
        <f t="shared" si="5"/>
        <v/>
      </c>
      <c r="F49" s="85" t="str">
        <f t="shared" si="6"/>
        <v/>
      </c>
      <c r="G49" s="45"/>
      <c r="H49" s="44"/>
      <c r="I49" s="45"/>
      <c r="J49" s="45"/>
      <c r="K49" s="24"/>
      <c r="L49" s="28"/>
      <c r="M49" s="40"/>
      <c r="N49" s="41"/>
      <c r="O49" s="24"/>
      <c r="P49" s="28"/>
      <c r="Q49" s="40"/>
      <c r="R49" s="41"/>
      <c r="S49" s="27"/>
      <c r="T49" s="28"/>
      <c r="U49" s="28"/>
      <c r="V49" s="54"/>
      <c r="W49" s="55"/>
      <c r="X49" s="151"/>
      <c r="Y49" s="77" t="str">
        <f t="shared" si="1"/>
        <v/>
      </c>
      <c r="Z49" s="77" t="str">
        <f t="shared" si="2"/>
        <v/>
      </c>
      <c r="AI49" s="2" t="s">
        <v>78</v>
      </c>
      <c r="AJ49" s="2">
        <v>33</v>
      </c>
    </row>
    <row r="50" spans="1:36" ht="13.25" customHeight="1">
      <c r="A50" s="10"/>
      <c r="B50" s="11">
        <v>34</v>
      </c>
      <c r="C50" s="27"/>
      <c r="D50" s="83"/>
      <c r="E50" s="84" t="str">
        <f t="shared" si="5"/>
        <v/>
      </c>
      <c r="F50" s="85" t="str">
        <f t="shared" si="6"/>
        <v/>
      </c>
      <c r="G50" s="45"/>
      <c r="H50" s="44"/>
      <c r="I50" s="45"/>
      <c r="J50" s="45"/>
      <c r="K50" s="24"/>
      <c r="L50" s="28"/>
      <c r="M50" s="40"/>
      <c r="N50" s="41"/>
      <c r="O50" s="24"/>
      <c r="P50" s="28"/>
      <c r="Q50" s="40"/>
      <c r="R50" s="41"/>
      <c r="S50" s="27"/>
      <c r="T50" s="28"/>
      <c r="U50" s="28"/>
      <c r="V50" s="54"/>
      <c r="W50" s="55"/>
      <c r="X50" s="151"/>
      <c r="Y50" s="77" t="str">
        <f t="shared" si="1"/>
        <v/>
      </c>
      <c r="Z50" s="77" t="str">
        <f t="shared" si="2"/>
        <v/>
      </c>
      <c r="AI50" s="2" t="s">
        <v>79</v>
      </c>
      <c r="AJ50" s="2">
        <v>34</v>
      </c>
    </row>
    <row r="51" spans="1:36" ht="13.25" customHeight="1">
      <c r="A51" s="10"/>
      <c r="B51" s="11">
        <v>35</v>
      </c>
      <c r="C51" s="27"/>
      <c r="D51" s="83"/>
      <c r="E51" s="84" t="str">
        <f t="shared" si="5"/>
        <v/>
      </c>
      <c r="F51" s="85" t="str">
        <f t="shared" si="6"/>
        <v/>
      </c>
      <c r="G51" s="45"/>
      <c r="H51" s="44"/>
      <c r="I51" s="45"/>
      <c r="J51" s="45"/>
      <c r="K51" s="24"/>
      <c r="L51" s="28"/>
      <c r="M51" s="40"/>
      <c r="N51" s="41"/>
      <c r="O51" s="24"/>
      <c r="P51" s="28"/>
      <c r="Q51" s="40"/>
      <c r="R51" s="41"/>
      <c r="S51" s="27"/>
      <c r="T51" s="28"/>
      <c r="U51" s="28"/>
      <c r="V51" s="54"/>
      <c r="W51" s="55"/>
      <c r="X51" s="151"/>
      <c r="Y51" s="77" t="str">
        <f t="shared" si="1"/>
        <v/>
      </c>
      <c r="Z51" s="77" t="str">
        <f t="shared" si="2"/>
        <v/>
      </c>
      <c r="AI51" s="2" t="s">
        <v>80</v>
      </c>
      <c r="AJ51" s="2">
        <v>35</v>
      </c>
    </row>
    <row r="52" spans="1:36" ht="13.25" customHeight="1">
      <c r="A52" s="10"/>
      <c r="B52" s="11">
        <v>36</v>
      </c>
      <c r="C52" s="27"/>
      <c r="D52" s="83"/>
      <c r="E52" s="84" t="str">
        <f t="shared" si="5"/>
        <v/>
      </c>
      <c r="F52" s="85" t="str">
        <f t="shared" si="6"/>
        <v/>
      </c>
      <c r="G52" s="45"/>
      <c r="H52" s="44"/>
      <c r="I52" s="45"/>
      <c r="J52" s="45"/>
      <c r="K52" s="24"/>
      <c r="L52" s="28"/>
      <c r="M52" s="40"/>
      <c r="N52" s="41"/>
      <c r="O52" s="24"/>
      <c r="P52" s="28"/>
      <c r="Q52" s="40"/>
      <c r="R52" s="41"/>
      <c r="S52" s="27"/>
      <c r="T52" s="28"/>
      <c r="U52" s="28"/>
      <c r="V52" s="54"/>
      <c r="W52" s="55"/>
      <c r="X52" s="151"/>
      <c r="Y52" s="77" t="str">
        <f t="shared" si="1"/>
        <v/>
      </c>
      <c r="Z52" s="77" t="str">
        <f t="shared" si="2"/>
        <v/>
      </c>
      <c r="AI52" s="2" t="s">
        <v>81</v>
      </c>
      <c r="AJ52" s="2">
        <v>36</v>
      </c>
    </row>
    <row r="53" spans="1:36" ht="13.25" customHeight="1">
      <c r="A53" s="10"/>
      <c r="B53" s="11">
        <v>37</v>
      </c>
      <c r="C53" s="27"/>
      <c r="D53" s="83"/>
      <c r="E53" s="84" t="str">
        <f t="shared" si="5"/>
        <v/>
      </c>
      <c r="F53" s="85" t="str">
        <f t="shared" si="6"/>
        <v/>
      </c>
      <c r="G53" s="45"/>
      <c r="H53" s="44"/>
      <c r="I53" s="45"/>
      <c r="J53" s="45"/>
      <c r="K53" s="24"/>
      <c r="L53" s="28"/>
      <c r="M53" s="40"/>
      <c r="N53" s="41"/>
      <c r="O53" s="24"/>
      <c r="P53" s="28"/>
      <c r="Q53" s="40"/>
      <c r="R53" s="41"/>
      <c r="S53" s="27"/>
      <c r="T53" s="28"/>
      <c r="U53" s="28"/>
      <c r="V53" s="54"/>
      <c r="W53" s="55"/>
      <c r="X53" s="151"/>
      <c r="Y53" s="77" t="str">
        <f t="shared" si="1"/>
        <v/>
      </c>
      <c r="Z53" s="77" t="str">
        <f t="shared" si="2"/>
        <v/>
      </c>
      <c r="AI53" s="2" t="s">
        <v>82</v>
      </c>
      <c r="AJ53" s="2">
        <v>37</v>
      </c>
    </row>
    <row r="54" spans="1:36" ht="13.25" customHeight="1">
      <c r="A54" s="10"/>
      <c r="B54" s="11">
        <v>38</v>
      </c>
      <c r="C54" s="27"/>
      <c r="D54" s="83"/>
      <c r="E54" s="84" t="str">
        <f t="shared" si="5"/>
        <v/>
      </c>
      <c r="F54" s="85" t="str">
        <f t="shared" si="6"/>
        <v/>
      </c>
      <c r="G54" s="45"/>
      <c r="H54" s="44"/>
      <c r="I54" s="45"/>
      <c r="J54" s="45"/>
      <c r="K54" s="24"/>
      <c r="L54" s="28"/>
      <c r="M54" s="40"/>
      <c r="N54" s="41"/>
      <c r="O54" s="24"/>
      <c r="P54" s="28"/>
      <c r="Q54" s="40"/>
      <c r="R54" s="41"/>
      <c r="S54" s="27"/>
      <c r="T54" s="28"/>
      <c r="U54" s="28"/>
      <c r="V54" s="54"/>
      <c r="W54" s="55"/>
      <c r="X54" s="151"/>
      <c r="Y54" s="77" t="str">
        <f t="shared" si="1"/>
        <v/>
      </c>
      <c r="Z54" s="77" t="str">
        <f t="shared" si="2"/>
        <v/>
      </c>
      <c r="AI54" s="2" t="s">
        <v>83</v>
      </c>
      <c r="AJ54" s="2">
        <v>38</v>
      </c>
    </row>
    <row r="55" spans="1:36" ht="13.25" customHeight="1">
      <c r="A55" s="10"/>
      <c r="B55" s="11">
        <v>39</v>
      </c>
      <c r="C55" s="27"/>
      <c r="D55" s="83"/>
      <c r="E55" s="84" t="str">
        <f t="shared" si="5"/>
        <v/>
      </c>
      <c r="F55" s="85" t="str">
        <f t="shared" si="6"/>
        <v/>
      </c>
      <c r="G55" s="45"/>
      <c r="H55" s="44"/>
      <c r="I55" s="45"/>
      <c r="J55" s="45"/>
      <c r="K55" s="24"/>
      <c r="L55" s="28"/>
      <c r="M55" s="40"/>
      <c r="N55" s="41"/>
      <c r="O55" s="24"/>
      <c r="P55" s="28"/>
      <c r="Q55" s="40"/>
      <c r="R55" s="41"/>
      <c r="S55" s="27"/>
      <c r="T55" s="28"/>
      <c r="U55" s="28"/>
      <c r="V55" s="54"/>
      <c r="W55" s="55"/>
      <c r="X55" s="151"/>
      <c r="Y55" s="77" t="str">
        <f t="shared" si="1"/>
        <v/>
      </c>
      <c r="Z55" s="77" t="str">
        <f t="shared" si="2"/>
        <v/>
      </c>
      <c r="AI55" s="2" t="s">
        <v>84</v>
      </c>
      <c r="AJ55" s="2">
        <v>39</v>
      </c>
    </row>
    <row r="56" spans="1:36" ht="13.25" customHeight="1" thickBot="1">
      <c r="A56" s="12"/>
      <c r="B56" s="7">
        <v>40</v>
      </c>
      <c r="C56" s="29"/>
      <c r="D56" s="86"/>
      <c r="E56" s="87" t="str">
        <f t="shared" si="5"/>
        <v/>
      </c>
      <c r="F56" s="88" t="str">
        <f t="shared" si="6"/>
        <v/>
      </c>
      <c r="G56" s="46"/>
      <c r="H56" s="46"/>
      <c r="I56" s="46"/>
      <c r="J56" s="46"/>
      <c r="K56" s="29"/>
      <c r="L56" s="30"/>
      <c r="M56" s="42"/>
      <c r="N56" s="43"/>
      <c r="O56" s="29"/>
      <c r="P56" s="30"/>
      <c r="Q56" s="42"/>
      <c r="R56" s="43"/>
      <c r="S56" s="29"/>
      <c r="T56" s="30"/>
      <c r="U56" s="30"/>
      <c r="V56" s="56"/>
      <c r="W56" s="57"/>
      <c r="X56" s="151"/>
      <c r="Y56" s="77" t="str">
        <f t="shared" si="1"/>
        <v/>
      </c>
      <c r="Z56" s="77" t="str">
        <f t="shared" si="2"/>
        <v/>
      </c>
      <c r="AI56" s="2" t="s">
        <v>85</v>
      </c>
      <c r="AJ56" s="2">
        <v>40</v>
      </c>
    </row>
    <row r="57" spans="1:36" ht="13.25" customHeight="1">
      <c r="A57" s="17"/>
      <c r="B57" s="6">
        <v>41</v>
      </c>
      <c r="C57" s="26"/>
      <c r="D57" s="89"/>
      <c r="E57" s="81" t="str">
        <f t="shared" ref="E57:E66" si="7">PHONETIC(C57)</f>
        <v/>
      </c>
      <c r="F57" s="82" t="str">
        <f t="shared" ref="F57:F66" si="8">PHONETIC(D57)</f>
        <v/>
      </c>
      <c r="G57" s="47"/>
      <c r="H57" s="47"/>
      <c r="I57" s="47"/>
      <c r="J57" s="47"/>
      <c r="K57" s="26"/>
      <c r="L57" s="25"/>
      <c r="M57" s="38"/>
      <c r="N57" s="39"/>
      <c r="O57" s="26"/>
      <c r="P57" s="25"/>
      <c r="Q57" s="38"/>
      <c r="R57" s="39"/>
      <c r="S57" s="26"/>
      <c r="T57" s="25"/>
      <c r="U57" s="25"/>
      <c r="V57" s="52"/>
      <c r="W57" s="53"/>
      <c r="X57" s="151"/>
      <c r="Y57" s="77" t="str">
        <f t="shared" si="1"/>
        <v/>
      </c>
      <c r="Z57" s="77" t="str">
        <f t="shared" si="2"/>
        <v/>
      </c>
      <c r="AI57" s="2" t="s">
        <v>86</v>
      </c>
      <c r="AJ57" s="2">
        <v>41</v>
      </c>
    </row>
    <row r="58" spans="1:36" ht="13.25" customHeight="1">
      <c r="A58" s="10"/>
      <c r="B58" s="11">
        <v>42</v>
      </c>
      <c r="C58" s="27"/>
      <c r="D58" s="83"/>
      <c r="E58" s="84" t="str">
        <f t="shared" si="7"/>
        <v/>
      </c>
      <c r="F58" s="85" t="str">
        <f t="shared" si="8"/>
        <v/>
      </c>
      <c r="G58" s="45"/>
      <c r="H58" s="44"/>
      <c r="I58" s="45"/>
      <c r="J58" s="45"/>
      <c r="K58" s="24"/>
      <c r="L58" s="28"/>
      <c r="M58" s="40"/>
      <c r="N58" s="41"/>
      <c r="O58" s="24"/>
      <c r="P58" s="28"/>
      <c r="Q58" s="40"/>
      <c r="R58" s="41"/>
      <c r="S58" s="27"/>
      <c r="T58" s="28"/>
      <c r="U58" s="28"/>
      <c r="V58" s="54"/>
      <c r="W58" s="55"/>
      <c r="X58" s="151"/>
      <c r="Y58" s="77" t="str">
        <f t="shared" si="1"/>
        <v/>
      </c>
      <c r="Z58" s="77" t="str">
        <f t="shared" si="2"/>
        <v/>
      </c>
      <c r="AI58" s="2" t="s">
        <v>87</v>
      </c>
      <c r="AJ58" s="2">
        <v>42</v>
      </c>
    </row>
    <row r="59" spans="1:36" ht="13.25" customHeight="1">
      <c r="A59" s="10"/>
      <c r="B59" s="11">
        <v>43</v>
      </c>
      <c r="C59" s="27"/>
      <c r="D59" s="83"/>
      <c r="E59" s="84" t="str">
        <f t="shared" si="7"/>
        <v/>
      </c>
      <c r="F59" s="85" t="str">
        <f t="shared" si="8"/>
        <v/>
      </c>
      <c r="G59" s="45"/>
      <c r="H59" s="44"/>
      <c r="I59" s="45"/>
      <c r="J59" s="45"/>
      <c r="K59" s="24"/>
      <c r="L59" s="28"/>
      <c r="M59" s="40"/>
      <c r="N59" s="41"/>
      <c r="O59" s="24"/>
      <c r="P59" s="28"/>
      <c r="Q59" s="40"/>
      <c r="R59" s="41"/>
      <c r="S59" s="27"/>
      <c r="T59" s="28"/>
      <c r="U59" s="28"/>
      <c r="V59" s="54"/>
      <c r="W59" s="55"/>
      <c r="X59" s="151"/>
      <c r="Y59" s="77" t="str">
        <f t="shared" si="1"/>
        <v/>
      </c>
      <c r="Z59" s="77" t="str">
        <f t="shared" si="2"/>
        <v/>
      </c>
      <c r="AI59" s="2" t="s">
        <v>88</v>
      </c>
      <c r="AJ59" s="2">
        <v>43</v>
      </c>
    </row>
    <row r="60" spans="1:36" ht="13.25" customHeight="1">
      <c r="A60" s="10"/>
      <c r="B60" s="11">
        <v>44</v>
      </c>
      <c r="C60" s="27"/>
      <c r="D60" s="83"/>
      <c r="E60" s="84" t="str">
        <f t="shared" si="7"/>
        <v/>
      </c>
      <c r="F60" s="85" t="str">
        <f t="shared" si="8"/>
        <v/>
      </c>
      <c r="G60" s="45"/>
      <c r="H60" s="44"/>
      <c r="I60" s="45"/>
      <c r="J60" s="45"/>
      <c r="K60" s="24"/>
      <c r="L60" s="28"/>
      <c r="M60" s="40"/>
      <c r="N60" s="41"/>
      <c r="O60" s="24"/>
      <c r="P60" s="28"/>
      <c r="Q60" s="40"/>
      <c r="R60" s="41"/>
      <c r="S60" s="27"/>
      <c r="T60" s="28"/>
      <c r="U60" s="28"/>
      <c r="V60" s="54"/>
      <c r="W60" s="55"/>
      <c r="X60" s="151"/>
      <c r="Y60" s="77" t="str">
        <f t="shared" si="1"/>
        <v/>
      </c>
      <c r="Z60" s="77" t="str">
        <f t="shared" si="2"/>
        <v/>
      </c>
      <c r="AI60" s="2" t="s">
        <v>89</v>
      </c>
      <c r="AJ60" s="2">
        <v>44</v>
      </c>
    </row>
    <row r="61" spans="1:36" ht="13.25" customHeight="1">
      <c r="A61" s="10"/>
      <c r="B61" s="11">
        <v>45</v>
      </c>
      <c r="C61" s="27"/>
      <c r="D61" s="83"/>
      <c r="E61" s="84" t="str">
        <f t="shared" si="7"/>
        <v/>
      </c>
      <c r="F61" s="85" t="str">
        <f t="shared" si="8"/>
        <v/>
      </c>
      <c r="G61" s="45"/>
      <c r="H61" s="44"/>
      <c r="I61" s="45"/>
      <c r="J61" s="45"/>
      <c r="K61" s="24"/>
      <c r="L61" s="28"/>
      <c r="M61" s="40"/>
      <c r="N61" s="41"/>
      <c r="O61" s="24"/>
      <c r="P61" s="28"/>
      <c r="Q61" s="40"/>
      <c r="R61" s="41"/>
      <c r="S61" s="27"/>
      <c r="T61" s="28"/>
      <c r="U61" s="28"/>
      <c r="V61" s="54"/>
      <c r="W61" s="55"/>
      <c r="X61" s="151"/>
      <c r="Y61" s="77" t="str">
        <f t="shared" si="1"/>
        <v/>
      </c>
      <c r="Z61" s="77" t="str">
        <f t="shared" si="2"/>
        <v/>
      </c>
      <c r="AI61" s="2" t="s">
        <v>90</v>
      </c>
      <c r="AJ61" s="2">
        <v>45</v>
      </c>
    </row>
    <row r="62" spans="1:36" ht="13.25" customHeight="1">
      <c r="A62" s="10"/>
      <c r="B62" s="11">
        <v>46</v>
      </c>
      <c r="C62" s="27"/>
      <c r="D62" s="83"/>
      <c r="E62" s="84" t="str">
        <f t="shared" si="7"/>
        <v/>
      </c>
      <c r="F62" s="85" t="str">
        <f t="shared" si="8"/>
        <v/>
      </c>
      <c r="G62" s="45"/>
      <c r="H62" s="44"/>
      <c r="I62" s="45"/>
      <c r="J62" s="45"/>
      <c r="K62" s="24"/>
      <c r="L62" s="28"/>
      <c r="M62" s="40"/>
      <c r="N62" s="41"/>
      <c r="O62" s="24"/>
      <c r="P62" s="28"/>
      <c r="Q62" s="40"/>
      <c r="R62" s="41"/>
      <c r="S62" s="27"/>
      <c r="T62" s="28"/>
      <c r="U62" s="28"/>
      <c r="V62" s="54"/>
      <c r="W62" s="55"/>
      <c r="X62" s="151"/>
      <c r="Y62" s="77" t="str">
        <f t="shared" si="1"/>
        <v/>
      </c>
      <c r="Z62" s="77" t="str">
        <f t="shared" si="2"/>
        <v/>
      </c>
      <c r="AI62" s="2" t="s">
        <v>91</v>
      </c>
      <c r="AJ62" s="2">
        <v>46</v>
      </c>
    </row>
    <row r="63" spans="1:36" ht="13.25" customHeight="1">
      <c r="A63" s="10"/>
      <c r="B63" s="11">
        <v>47</v>
      </c>
      <c r="C63" s="27"/>
      <c r="D63" s="83"/>
      <c r="E63" s="84" t="str">
        <f t="shared" si="7"/>
        <v/>
      </c>
      <c r="F63" s="85" t="str">
        <f t="shared" si="8"/>
        <v/>
      </c>
      <c r="G63" s="45"/>
      <c r="H63" s="44"/>
      <c r="I63" s="45"/>
      <c r="J63" s="45"/>
      <c r="K63" s="24"/>
      <c r="L63" s="28"/>
      <c r="M63" s="40"/>
      <c r="N63" s="41"/>
      <c r="O63" s="24"/>
      <c r="P63" s="28"/>
      <c r="Q63" s="40"/>
      <c r="R63" s="41"/>
      <c r="S63" s="27"/>
      <c r="T63" s="28"/>
      <c r="U63" s="28"/>
      <c r="V63" s="54"/>
      <c r="W63" s="55"/>
      <c r="X63" s="151"/>
      <c r="Y63" s="77" t="str">
        <f t="shared" si="1"/>
        <v/>
      </c>
      <c r="Z63" s="77" t="str">
        <f t="shared" si="2"/>
        <v/>
      </c>
      <c r="AI63" s="2" t="s">
        <v>92</v>
      </c>
      <c r="AJ63" s="2">
        <v>47</v>
      </c>
    </row>
    <row r="64" spans="1:36" ht="13.25" customHeight="1">
      <c r="A64" s="10"/>
      <c r="B64" s="11">
        <v>48</v>
      </c>
      <c r="C64" s="27"/>
      <c r="D64" s="83"/>
      <c r="E64" s="84" t="str">
        <f t="shared" si="7"/>
        <v/>
      </c>
      <c r="F64" s="85" t="str">
        <f t="shared" si="8"/>
        <v/>
      </c>
      <c r="G64" s="45"/>
      <c r="H64" s="44"/>
      <c r="I64" s="45"/>
      <c r="J64" s="45"/>
      <c r="K64" s="24"/>
      <c r="L64" s="28"/>
      <c r="M64" s="40"/>
      <c r="N64" s="41"/>
      <c r="O64" s="24"/>
      <c r="P64" s="28"/>
      <c r="Q64" s="40"/>
      <c r="R64" s="41"/>
      <c r="S64" s="27"/>
      <c r="T64" s="28"/>
      <c r="U64" s="28"/>
      <c r="V64" s="54"/>
      <c r="W64" s="55"/>
      <c r="X64" s="151"/>
      <c r="Y64" s="77" t="str">
        <f t="shared" si="1"/>
        <v/>
      </c>
      <c r="Z64" s="77" t="str">
        <f t="shared" si="2"/>
        <v/>
      </c>
      <c r="AI64" s="2" t="s">
        <v>93</v>
      </c>
      <c r="AJ64" s="2">
        <v>99</v>
      </c>
    </row>
    <row r="65" spans="1:26" ht="13.25" customHeight="1">
      <c r="A65" s="10"/>
      <c r="B65" s="11">
        <v>49</v>
      </c>
      <c r="C65" s="27"/>
      <c r="D65" s="83"/>
      <c r="E65" s="84" t="str">
        <f t="shared" si="7"/>
        <v/>
      </c>
      <c r="F65" s="85" t="str">
        <f t="shared" si="8"/>
        <v/>
      </c>
      <c r="G65" s="45"/>
      <c r="H65" s="44"/>
      <c r="I65" s="45"/>
      <c r="J65" s="45"/>
      <c r="K65" s="24"/>
      <c r="L65" s="28"/>
      <c r="M65" s="40"/>
      <c r="N65" s="41"/>
      <c r="O65" s="24"/>
      <c r="P65" s="28"/>
      <c r="Q65" s="40"/>
      <c r="R65" s="41"/>
      <c r="S65" s="27"/>
      <c r="T65" s="28"/>
      <c r="U65" s="28"/>
      <c r="V65" s="54"/>
      <c r="W65" s="55"/>
      <c r="X65" s="151"/>
      <c r="Y65" s="77" t="str">
        <f t="shared" si="1"/>
        <v/>
      </c>
      <c r="Z65" s="77" t="str">
        <f t="shared" si="2"/>
        <v/>
      </c>
    </row>
    <row r="66" spans="1:26" ht="13.25" customHeight="1" thickBot="1">
      <c r="A66" s="12"/>
      <c r="B66" s="7">
        <v>50</v>
      </c>
      <c r="C66" s="29"/>
      <c r="D66" s="86"/>
      <c r="E66" s="87" t="str">
        <f t="shared" si="7"/>
        <v/>
      </c>
      <c r="F66" s="88" t="str">
        <f t="shared" si="8"/>
        <v/>
      </c>
      <c r="G66" s="46"/>
      <c r="H66" s="46"/>
      <c r="I66" s="46"/>
      <c r="J66" s="46"/>
      <c r="K66" s="29"/>
      <c r="L66" s="30"/>
      <c r="M66" s="42"/>
      <c r="N66" s="43"/>
      <c r="O66" s="29"/>
      <c r="P66" s="30"/>
      <c r="Q66" s="42"/>
      <c r="R66" s="43"/>
      <c r="S66" s="29"/>
      <c r="T66" s="30"/>
      <c r="U66" s="30"/>
      <c r="V66" s="56"/>
      <c r="W66" s="57"/>
      <c r="X66" s="151"/>
      <c r="Y66" s="77" t="str">
        <f t="shared" si="1"/>
        <v/>
      </c>
      <c r="Z66" s="77" t="str">
        <f t="shared" si="2"/>
        <v/>
      </c>
    </row>
    <row r="67" spans="1:26" ht="23.25" customHeight="1">
      <c r="B67" s="13"/>
    </row>
    <row r="68" spans="1:26" ht="23.25" customHeight="1"/>
    <row r="69" spans="1:26" ht="23.25" customHeight="1"/>
    <row r="70" spans="1:26" ht="23.25" customHeight="1"/>
    <row r="71" spans="1:26" ht="23.25" customHeight="1"/>
    <row r="72" spans="1:26" ht="23.25" customHeight="1"/>
    <row r="73" spans="1:26" ht="23.25" customHeight="1"/>
    <row r="74" spans="1:26" ht="23.25" customHeight="1"/>
    <row r="75" spans="1:26" ht="23.25" customHeight="1"/>
    <row r="76" spans="1:26" ht="23.25" customHeight="1"/>
    <row r="77" spans="1:26" ht="23.25" customHeight="1"/>
    <row r="78" spans="1:26" ht="23.25" customHeight="1"/>
    <row r="79" spans="1:26" ht="23.25" customHeight="1"/>
    <row r="80" spans="1:26" ht="12.75" customHeight="1"/>
    <row r="81" ht="20.25" customHeight="1"/>
    <row r="82" ht="20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12.75" customHeight="1"/>
    <row r="105" ht="20.25" customHeight="1"/>
    <row r="106" ht="20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</sheetData>
  <sheetProtection selectLockedCells="1"/>
  <dataConsolidate/>
  <mergeCells count="46">
    <mergeCell ref="X1:X66"/>
    <mergeCell ref="O6:P6"/>
    <mergeCell ref="A14:B14"/>
    <mergeCell ref="G14:G16"/>
    <mergeCell ref="J9:K9"/>
    <mergeCell ref="J8:K8"/>
    <mergeCell ref="J6:K6"/>
    <mergeCell ref="J7:K7"/>
    <mergeCell ref="A15:A16"/>
    <mergeCell ref="B15:B16"/>
    <mergeCell ref="J10:K10"/>
    <mergeCell ref="L10:N10"/>
    <mergeCell ref="O10:P10"/>
    <mergeCell ref="K14:U14"/>
    <mergeCell ref="H14:J15"/>
    <mergeCell ref="E3:F3"/>
    <mergeCell ref="B12:W12"/>
    <mergeCell ref="V14:W15"/>
    <mergeCell ref="S15:U15"/>
    <mergeCell ref="K15:K16"/>
    <mergeCell ref="L15:N15"/>
    <mergeCell ref="O15:O16"/>
    <mergeCell ref="P15:R15"/>
    <mergeCell ref="E14:E16"/>
    <mergeCell ref="F14:F16"/>
    <mergeCell ref="C14:D14"/>
    <mergeCell ref="C15:C16"/>
    <mergeCell ref="D15:D16"/>
    <mergeCell ref="A1:C1"/>
    <mergeCell ref="G3:N3"/>
    <mergeCell ref="G4:N4"/>
    <mergeCell ref="O3:R3"/>
    <mergeCell ref="O4:R4"/>
    <mergeCell ref="A3:B4"/>
    <mergeCell ref="C3:D3"/>
    <mergeCell ref="C4:D4"/>
    <mergeCell ref="E4:F4"/>
    <mergeCell ref="O9:P9"/>
    <mergeCell ref="O8:P8"/>
    <mergeCell ref="L9:N9"/>
    <mergeCell ref="L8:N8"/>
    <mergeCell ref="S3:W3"/>
    <mergeCell ref="S4:W4"/>
    <mergeCell ref="L6:N6"/>
    <mergeCell ref="L7:N7"/>
    <mergeCell ref="O7:P7"/>
  </mergeCells>
  <phoneticPr fontId="3"/>
  <conditionalFormatting sqref="K17:K21">
    <cfRule type="expression" dxfId="30" priority="251">
      <formula>AND(EXACT(LEFT($K17,4),"一50_"),$AC5&lt;50)</formula>
    </cfRule>
    <cfRule type="expression" dxfId="29" priority="252">
      <formula>AND(EXACT(LEFT($K17,4),"一40_"),$AC5&gt;=50)</formula>
    </cfRule>
    <cfRule type="expression" dxfId="28" priority="253">
      <formula>AND(EXACT(LEFT($K17,4),"一40_"),$AC5&lt;40)</formula>
    </cfRule>
  </conditionalFormatting>
  <conditionalFormatting sqref="K22:K26 O22:O26">
    <cfRule type="expression" dxfId="27" priority="239">
      <formula>AND(EXACT(LEFT($K22,4),"一50_"),$AD5&lt;50)</formula>
    </cfRule>
    <cfRule type="expression" dxfId="26" priority="240">
      <formula>AND(EXACT(LEFT($K22,4),"一40_"),$AD5&gt;=50)</formula>
    </cfRule>
    <cfRule type="expression" dxfId="25" priority="241">
      <formula>AND(EXACT(LEFT($K22,4),"一40_"),$AD5&lt;40)</formula>
    </cfRule>
  </conditionalFormatting>
  <conditionalFormatting sqref="K27:K31 O27:O31">
    <cfRule type="expression" dxfId="24" priority="227">
      <formula>AND(EXACT(LEFT($K27,4),"一50_"),$AE5&lt;50)</formula>
    </cfRule>
    <cfRule type="expression" dxfId="23" priority="228">
      <formula>AND(EXACT(LEFT($K27,4),"一40_"),$AE5&gt;=50)</formula>
    </cfRule>
    <cfRule type="expression" dxfId="22" priority="229">
      <formula>AND(EXACT(LEFT($K27,4),"一40_"),$AE5&lt;40)</formula>
    </cfRule>
  </conditionalFormatting>
  <conditionalFormatting sqref="K32:K34 O32:O34 K36 O36">
    <cfRule type="expression" dxfId="21" priority="225">
      <formula>AND(EXACT(LEFT($K32,4),"一40_"),$AF5&lt;40)</formula>
    </cfRule>
  </conditionalFormatting>
  <conditionalFormatting sqref="K32:K36 O32:O36">
    <cfRule type="expression" dxfId="20" priority="223">
      <formula>AND(EXACT(LEFT($K32,4),"一50_"),$AF5&lt;50)</formula>
    </cfRule>
    <cfRule type="expression" dxfId="19" priority="224">
      <formula>AND(EXACT(LEFT($K32,4),"一40_"),$AF5&gt;=50)</formula>
    </cfRule>
  </conditionalFormatting>
  <conditionalFormatting sqref="K35 O35">
    <cfRule type="expression" dxfId="18" priority="342">
      <formula>AND(EXACT(LEFT($K35,4),"一50_"),$AF8&lt;50)</formula>
    </cfRule>
  </conditionalFormatting>
  <conditionalFormatting sqref="K37:K41 O37:O41">
    <cfRule type="expression" dxfId="17" priority="211">
      <formula>AND(EXACT(LEFT($K37,4),"一50_"),$AG5&lt;50)</formula>
    </cfRule>
    <cfRule type="expression" dxfId="16" priority="212">
      <formula>AND(EXACT(LEFT($K37,4),"一40_"),$AG5&gt;=50)</formula>
    </cfRule>
    <cfRule type="expression" dxfId="15" priority="213">
      <formula>AND(EXACT(LEFT($K37,4),"一40_"),$AG5&lt;40)</formula>
    </cfRule>
  </conditionalFormatting>
  <conditionalFormatting sqref="K42:K46 O42:O46">
    <cfRule type="expression" dxfId="14" priority="199">
      <formula>AND(EXACT(LEFT($K42,4),"一50_"),$AH5&lt;50)</formula>
    </cfRule>
    <cfRule type="expression" dxfId="13" priority="200">
      <formula>AND(EXACT(LEFT($K42,4),"一40_"),$AH5&gt;=50)</formula>
    </cfRule>
    <cfRule type="expression" dxfId="12" priority="201">
      <formula>AND(EXACT(LEFT($K42,4),"一40_"),$AH5&lt;40)</formula>
    </cfRule>
  </conditionalFormatting>
  <conditionalFormatting sqref="K47:K51 O47:O51">
    <cfRule type="expression" dxfId="11" priority="187">
      <formula>AND(EXACT(LEFT($K47,4),"一50_"),$AI5&lt;50)</formula>
    </cfRule>
    <cfRule type="expression" dxfId="10" priority="188">
      <formula>AND(EXACT(LEFT($K47,4),"一40_"),$AI5&gt;=50)</formula>
    </cfRule>
    <cfRule type="expression" dxfId="9" priority="189">
      <formula>AND(EXACT(LEFT($K47,4),"一40_"),$AI5&lt;40)</formula>
    </cfRule>
  </conditionalFormatting>
  <conditionalFormatting sqref="K52:K56 O52:O56">
    <cfRule type="expression" dxfId="8" priority="175">
      <formula>AND(EXACT(LEFT($K52,4),"一50_"),$AJ5&lt;50)</formula>
    </cfRule>
    <cfRule type="expression" dxfId="7" priority="176">
      <formula>AND(EXACT(LEFT($K52,4),"一40_"),$AJ5&gt;=50)</formula>
    </cfRule>
    <cfRule type="expression" dxfId="6" priority="177">
      <formula>AND(EXACT(LEFT($K52,4),"一40_"),$AJ5&lt;40)</formula>
    </cfRule>
  </conditionalFormatting>
  <conditionalFormatting sqref="K57:K61 O57:O61">
    <cfRule type="expression" dxfId="5" priority="163">
      <formula>AND(EXACT(LEFT($K57,4),"一50_"),$AK5&lt;50)</formula>
    </cfRule>
    <cfRule type="expression" dxfId="4" priority="164">
      <formula>AND(EXACT(LEFT($K57,4),"一40_"),$AK5&gt;=50)</formula>
    </cfRule>
    <cfRule type="expression" dxfId="3" priority="165">
      <formula>AND(EXACT(LEFT($K57,4),"一40_"),$AK5&lt;40)</formula>
    </cfRule>
  </conditionalFormatting>
  <conditionalFormatting sqref="K62:K66 O62:O66">
    <cfRule type="expression" dxfId="2" priority="151">
      <formula>AND(EXACT(LEFT($K62,4),"一50_"),$AL5&lt;50)</formula>
    </cfRule>
    <cfRule type="expression" dxfId="1" priority="152">
      <formula>AND(EXACT(LEFT($K62,4),"一40_"),$AL5&gt;=50)</formula>
    </cfRule>
    <cfRule type="expression" dxfId="0" priority="153">
      <formula>AND(EXACT(LEFT($K62,4),"一40_"),$AL5&lt;40)</formula>
    </cfRule>
  </conditionalFormatting>
  <dataValidations count="5">
    <dataValidation type="list" allowBlank="1" showInputMessage="1" showErrorMessage="1" sqref="V18:V66 U17:U66" xr:uid="{9E114D42-F1A0-41DA-8B7F-C0C3E820204B}">
      <formula1>$AE$17:$AE$22</formula1>
    </dataValidation>
    <dataValidation type="list" allowBlank="1" showInputMessage="1" showErrorMessage="1" sqref="V17" xr:uid="{AEE733ED-4AB2-4638-B057-A52B9A1ADBAE}">
      <formula1>$AI$17:$AI$64</formula1>
    </dataValidation>
    <dataValidation type="list" allowBlank="1" showInputMessage="1" showErrorMessage="1" sqref="T17:T66" xr:uid="{782F2F18-6CA0-45FA-9C30-C020774BC959}">
      <formula1>$AF$17:$AF$19</formula1>
    </dataValidation>
    <dataValidation type="list" allowBlank="1" showInputMessage="1" showErrorMessage="1" sqref="G17:G66" xr:uid="{1DE0D073-C918-44C0-AD2D-4998E04D0968}">
      <formula1>$AB$17:$AB$20</formula1>
    </dataValidation>
    <dataValidation type="list" allowBlank="1" showInputMessage="1" showErrorMessage="1" sqref="O17:O66 K17:K66" xr:uid="{00000000-0002-0000-0000-000000000000}">
      <formula1>$AC$17:$AC$37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95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9B058-BBCA-4BE6-B076-0814BA06ED8A}">
  <sheetPr>
    <tabColor rgb="FFFF0000"/>
  </sheetPr>
  <dimension ref="A1:AL126"/>
  <sheetViews>
    <sheetView view="pageBreakPreview" zoomScale="120" zoomScaleNormal="100" zoomScaleSheetLayoutView="120" workbookViewId="0">
      <selection activeCell="D11" sqref="D11"/>
    </sheetView>
  </sheetViews>
  <sheetFormatPr defaultColWidth="9" defaultRowHeight="12"/>
  <cols>
    <col min="1" max="1" width="6.265625" style="2" customWidth="1"/>
    <col min="2" max="2" width="4.265625" style="2" customWidth="1"/>
    <col min="3" max="6" width="9.33203125" style="2" customWidth="1"/>
    <col min="7" max="7" width="6" style="2" customWidth="1"/>
    <col min="8" max="8" width="5.3984375" style="2" customWidth="1"/>
    <col min="9" max="10" width="4" style="2" customWidth="1"/>
    <col min="11" max="11" width="9.73046875" style="2" customWidth="1"/>
    <col min="12" max="14" width="4.1328125" style="2" customWidth="1"/>
    <col min="15" max="15" width="9.73046875" style="2" customWidth="1"/>
    <col min="16" max="18" width="4.1328125" style="2" customWidth="1"/>
    <col min="19" max="19" width="13.33203125" style="2" customWidth="1"/>
    <col min="20" max="20" width="5.33203125" style="2" customWidth="1"/>
    <col min="21" max="21" width="4.1328125" style="2" customWidth="1"/>
    <col min="22" max="22" width="5.59765625" style="2" customWidth="1"/>
    <col min="23" max="23" width="8.06640625" style="2" customWidth="1"/>
    <col min="24" max="27" width="4.6640625" style="2" customWidth="1"/>
    <col min="28" max="28" width="9" style="2" customWidth="1"/>
    <col min="29" max="29" width="9.46484375" style="2" customWidth="1"/>
    <col min="30" max="39" width="9" style="2" customWidth="1"/>
    <col min="40" max="16384" width="9" style="2"/>
  </cols>
  <sheetData>
    <row r="1" spans="1:29" ht="23.25" customHeight="1">
      <c r="A1" s="120">
        <f>男子!A1</f>
        <v>71</v>
      </c>
      <c r="B1" s="120"/>
      <c r="C1" s="120"/>
      <c r="D1" s="1" t="s">
        <v>138</v>
      </c>
      <c r="O1" s="1"/>
      <c r="P1" s="1"/>
      <c r="Q1" s="1"/>
      <c r="R1" s="3" t="s">
        <v>0</v>
      </c>
      <c r="S1" s="22" t="s">
        <v>139</v>
      </c>
      <c r="T1" s="1" t="s">
        <v>1</v>
      </c>
      <c r="U1" s="1"/>
      <c r="V1" s="4"/>
      <c r="X1" s="150" t="s">
        <v>156</v>
      </c>
    </row>
    <row r="2" spans="1:29" ht="7.5" customHeight="1">
      <c r="A2" s="5"/>
      <c r="B2" s="5"/>
      <c r="C2" s="5"/>
      <c r="D2" s="1"/>
      <c r="O2" s="1"/>
      <c r="P2" s="1"/>
      <c r="Q2" s="1"/>
      <c r="R2" s="1"/>
      <c r="X2" s="151"/>
    </row>
    <row r="3" spans="1:29" ht="20.75" customHeight="1">
      <c r="A3" s="121" t="s">
        <v>19</v>
      </c>
      <c r="B3" s="122"/>
      <c r="C3" s="123" t="str">
        <f>IF(男子!C3="","",男子!C3)</f>
        <v/>
      </c>
      <c r="D3" s="123"/>
      <c r="E3" s="118" t="s">
        <v>10</v>
      </c>
      <c r="F3" s="118"/>
      <c r="G3" s="118" t="s">
        <v>34</v>
      </c>
      <c r="H3" s="118"/>
      <c r="I3" s="118"/>
      <c r="J3" s="118"/>
      <c r="K3" s="118"/>
      <c r="L3" s="118"/>
      <c r="M3" s="118"/>
      <c r="N3" s="118"/>
      <c r="O3" s="118" t="s">
        <v>11</v>
      </c>
      <c r="P3" s="118"/>
      <c r="Q3" s="118"/>
      <c r="R3" s="118"/>
      <c r="S3" s="118" t="s">
        <v>12</v>
      </c>
      <c r="T3" s="118"/>
      <c r="U3" s="118"/>
      <c r="V3" s="118"/>
      <c r="W3" s="118"/>
      <c r="X3" s="151"/>
      <c r="AC3" s="2" t="s">
        <v>41</v>
      </c>
    </row>
    <row r="4" spans="1:29" ht="20.75" customHeight="1">
      <c r="A4" s="122"/>
      <c r="B4" s="122"/>
      <c r="C4" s="124" t="str">
        <f>IF(男子!C4="","",男子!C4)</f>
        <v/>
      </c>
      <c r="D4" s="124"/>
      <c r="E4" s="119" t="str">
        <f>IF(男子!E4="","",男子!E4)</f>
        <v/>
      </c>
      <c r="F4" s="119"/>
      <c r="G4" s="119" t="str">
        <f>IF(男子!G4="","",男子!G4)</f>
        <v/>
      </c>
      <c r="H4" s="119"/>
      <c r="I4" s="119"/>
      <c r="J4" s="119"/>
      <c r="K4" s="119"/>
      <c r="L4" s="119"/>
      <c r="M4" s="119"/>
      <c r="N4" s="119"/>
      <c r="O4" s="119" t="str">
        <f>IF(男子!O4="","",男子!O4)</f>
        <v/>
      </c>
      <c r="P4" s="119"/>
      <c r="Q4" s="119"/>
      <c r="R4" s="119"/>
      <c r="S4" s="119" t="str">
        <f>IF(男子!S4="","",男子!S4)</f>
        <v/>
      </c>
      <c r="T4" s="119"/>
      <c r="U4" s="119"/>
      <c r="V4" s="119"/>
      <c r="W4" s="119"/>
      <c r="X4" s="151"/>
      <c r="AC4" s="49">
        <f>男子!AC4</f>
        <v>46223</v>
      </c>
    </row>
    <row r="5" spans="1:29" ht="7.5" customHeight="1">
      <c r="A5" s="20"/>
      <c r="B5" s="20"/>
      <c r="C5" s="19"/>
      <c r="D5" s="19"/>
      <c r="E5" s="19"/>
      <c r="F5" s="19"/>
      <c r="G5" s="19"/>
      <c r="H5" s="19"/>
      <c r="I5" s="19"/>
      <c r="J5" s="21"/>
      <c r="K5" s="21"/>
      <c r="L5" s="21"/>
      <c r="M5" s="21"/>
      <c r="N5" s="21"/>
      <c r="O5" s="21"/>
      <c r="P5" s="21"/>
      <c r="Q5" s="19"/>
      <c r="R5" s="19"/>
      <c r="S5" s="21"/>
      <c r="T5" s="19"/>
      <c r="U5" s="18"/>
      <c r="V5" s="18"/>
      <c r="W5" s="18"/>
      <c r="X5" s="151"/>
    </row>
    <row r="6" spans="1:29" ht="15" customHeight="1">
      <c r="A6" s="5"/>
      <c r="B6" s="62"/>
      <c r="C6" s="78"/>
      <c r="D6" s="69" t="s">
        <v>161</v>
      </c>
      <c r="E6" s="69" t="s">
        <v>162</v>
      </c>
      <c r="F6" s="65" t="s">
        <v>16</v>
      </c>
      <c r="G6" s="14"/>
      <c r="H6" s="14"/>
      <c r="I6" s="14"/>
      <c r="J6" s="160" t="s">
        <v>17</v>
      </c>
      <c r="K6" s="160"/>
      <c r="L6" s="118" t="s">
        <v>15</v>
      </c>
      <c r="M6" s="118"/>
      <c r="N6" s="118"/>
      <c r="O6" s="118" t="s">
        <v>16</v>
      </c>
      <c r="P6" s="118"/>
      <c r="S6" s="65" t="s">
        <v>18</v>
      </c>
      <c r="X6" s="151"/>
    </row>
    <row r="7" spans="1:29" ht="15" customHeight="1">
      <c r="A7" s="5"/>
      <c r="B7" s="63"/>
      <c r="C7" s="68" t="s">
        <v>94</v>
      </c>
      <c r="D7" s="70" t="str">
        <f>IF(C17="","",Y14)</f>
        <v/>
      </c>
      <c r="E7" s="70" t="str">
        <f>IF(C17="","",Z14)</f>
        <v/>
      </c>
      <c r="F7" s="71" t="str">
        <f>IF(C17="","",IF(D7+E7&gt;0,D7*800+E7*1400,""))</f>
        <v/>
      </c>
      <c r="G7" s="14"/>
      <c r="H7" s="14"/>
      <c r="I7" s="14" t="str">
        <f>IF(C17="","",IF(LEFT($G$17,1)="中","✓",""))</f>
        <v/>
      </c>
      <c r="J7" s="158" t="str">
        <f>IF(I7="✓",$AA$20,"")</f>
        <v/>
      </c>
      <c r="K7" s="159"/>
      <c r="L7" s="115">
        <v>1600</v>
      </c>
      <c r="M7" s="116"/>
      <c r="N7" s="117"/>
      <c r="O7" s="114" t="str">
        <f>IF(OR(J7="",L7=""),"",IFERROR(J7*L7,""))</f>
        <v/>
      </c>
      <c r="P7" s="114"/>
      <c r="S7" s="74">
        <f>IF(F7="",0,F7)+IF(O7="",0,O7)</f>
        <v>0</v>
      </c>
      <c r="X7" s="151"/>
    </row>
    <row r="8" spans="1:29" ht="15" customHeight="1">
      <c r="A8" s="5"/>
      <c r="B8" s="60"/>
      <c r="C8" s="68" t="s">
        <v>95</v>
      </c>
      <c r="D8" s="70" t="str">
        <f>IF(C17="","",Y15)</f>
        <v/>
      </c>
      <c r="E8" s="70" t="str">
        <f>IF(C17="","",Z15)</f>
        <v/>
      </c>
      <c r="F8" s="71" t="str">
        <f>IF(C17="","",IF(D8+E8&gt;0,D8*1000+E8*1600,""))</f>
        <v/>
      </c>
      <c r="G8" s="14"/>
      <c r="H8" s="14"/>
      <c r="I8" s="14" t="str">
        <f>IF(C17="","",IF(LEFT($G$17,1)="高","✓",""))</f>
        <v/>
      </c>
      <c r="J8" s="158" t="str">
        <f>IF(I8="✓",$AA$20,"")</f>
        <v/>
      </c>
      <c r="K8" s="159"/>
      <c r="L8" s="115">
        <v>2000</v>
      </c>
      <c r="M8" s="116"/>
      <c r="N8" s="117"/>
      <c r="O8" s="114" t="str">
        <f>IF(OR(J8="",L8=""),"",IFERROR(J8*L8,""))</f>
        <v/>
      </c>
      <c r="P8" s="114"/>
      <c r="S8" s="74">
        <f>IF(F8="",0,F8)+IF(O8="",0,O8)</f>
        <v>0</v>
      </c>
      <c r="X8" s="151"/>
    </row>
    <row r="9" spans="1:29" ht="15" customHeight="1">
      <c r="A9" s="5"/>
      <c r="B9" s="60"/>
      <c r="C9" s="68" t="s">
        <v>96</v>
      </c>
      <c r="D9" s="70" t="str">
        <f>IF(C17="","",Y16)</f>
        <v/>
      </c>
      <c r="E9" s="70" t="str">
        <f>IF(C17="","",Z16)</f>
        <v/>
      </c>
      <c r="F9" s="71" t="str">
        <f>IF(C17="","",IF(D9+E9&gt;0,D9*2000+E9*2600,""))</f>
        <v/>
      </c>
      <c r="G9" s="14"/>
      <c r="H9" s="14"/>
      <c r="I9" s="14" t="str">
        <f>IF(C17="","",IF(LEFT($G$17,1)="","✓",""))</f>
        <v/>
      </c>
      <c r="J9" s="157" t="str">
        <f>IF(I9="✓",$AA$20,"")</f>
        <v/>
      </c>
      <c r="K9" s="157"/>
      <c r="L9" s="114">
        <v>2200</v>
      </c>
      <c r="M9" s="114"/>
      <c r="N9" s="114"/>
      <c r="O9" s="114" t="str">
        <f>IF(OR(J9="",L9=""),"",IFERROR(J9*L9,""))</f>
        <v/>
      </c>
      <c r="P9" s="114"/>
      <c r="S9" s="74">
        <f>IF(F9="",0,F9)+IF(O9="",0,O9)</f>
        <v>0</v>
      </c>
      <c r="X9" s="151"/>
    </row>
    <row r="10" spans="1:29" ht="15" customHeight="1">
      <c r="A10" s="5"/>
      <c r="B10" s="60"/>
      <c r="C10" s="14"/>
      <c r="D10" s="33"/>
      <c r="E10" s="33"/>
      <c r="G10" s="14"/>
      <c r="H10" s="14"/>
      <c r="I10" s="14"/>
      <c r="J10" s="14"/>
      <c r="K10" s="14"/>
      <c r="L10" s="33"/>
      <c r="M10" s="33"/>
      <c r="N10" s="33"/>
      <c r="O10" s="33"/>
      <c r="P10" s="33"/>
      <c r="S10" s="61"/>
      <c r="X10" s="151"/>
    </row>
    <row r="11" spans="1:29" ht="7.5" customHeight="1">
      <c r="A11" s="5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X11" s="151"/>
    </row>
    <row r="12" spans="1:29" ht="90" customHeight="1">
      <c r="A12" s="5"/>
      <c r="B12" s="137" t="s">
        <v>154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51"/>
    </row>
    <row r="13" spans="1:29" ht="7.5" customHeight="1" thickBot="1">
      <c r="A13" s="5"/>
      <c r="B13" s="16"/>
      <c r="C13" s="5"/>
      <c r="D13" s="1"/>
      <c r="P13" s="1"/>
      <c r="Q13" s="1"/>
      <c r="R13" s="1"/>
      <c r="X13" s="151"/>
    </row>
    <row r="14" spans="1:29" ht="15" customHeight="1">
      <c r="A14" s="152" t="s">
        <v>21</v>
      </c>
      <c r="B14" s="153"/>
      <c r="C14" s="131" t="str">
        <f>IF(C4="",IF(C3=""," ",C3),C4)</f>
        <v xml:space="preserve"> </v>
      </c>
      <c r="D14" s="132"/>
      <c r="E14" s="125" t="s">
        <v>5</v>
      </c>
      <c r="F14" s="128" t="s">
        <v>6</v>
      </c>
      <c r="G14" s="154" t="s">
        <v>20</v>
      </c>
      <c r="H14" s="170" t="s">
        <v>33</v>
      </c>
      <c r="I14" s="171"/>
      <c r="J14" s="172"/>
      <c r="K14" s="168" t="s">
        <v>7</v>
      </c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38" t="s">
        <v>44</v>
      </c>
      <c r="W14" s="139"/>
      <c r="X14" s="151"/>
      <c r="Y14" s="2">
        <f>COUNTIFS($Y$17:$Y$86,1,$Z$17:$Z$86,1)</f>
        <v>0</v>
      </c>
      <c r="Z14" s="2">
        <f>COUNTIFS($Y$17:$Y$86,1,$Z$17:$Z$86,2)</f>
        <v>0</v>
      </c>
    </row>
    <row r="15" spans="1:29" ht="15" customHeight="1">
      <c r="A15" s="161" t="s">
        <v>35</v>
      </c>
      <c r="B15" s="163" t="s">
        <v>2</v>
      </c>
      <c r="C15" s="133" t="s">
        <v>3</v>
      </c>
      <c r="D15" s="135" t="s">
        <v>4</v>
      </c>
      <c r="E15" s="126"/>
      <c r="F15" s="129"/>
      <c r="G15" s="155"/>
      <c r="H15" s="173"/>
      <c r="I15" s="174"/>
      <c r="J15" s="175"/>
      <c r="K15" s="145" t="s">
        <v>8</v>
      </c>
      <c r="L15" s="147" t="s">
        <v>14</v>
      </c>
      <c r="M15" s="148"/>
      <c r="N15" s="149"/>
      <c r="O15" s="133" t="s">
        <v>9</v>
      </c>
      <c r="P15" s="147" t="s">
        <v>14</v>
      </c>
      <c r="Q15" s="148"/>
      <c r="R15" s="149"/>
      <c r="S15" s="142" t="s">
        <v>98</v>
      </c>
      <c r="T15" s="143"/>
      <c r="U15" s="143"/>
      <c r="V15" s="140"/>
      <c r="W15" s="141"/>
      <c r="X15" s="151"/>
      <c r="Y15" s="2">
        <f>COUNTIFS($Y$17:$Y$66,2,$Z$17:$Z$66,1)</f>
        <v>0</v>
      </c>
      <c r="Z15" s="2">
        <f>COUNTIFS($Y$17:$Y$66,2,$Z$17:$Z$66,2)</f>
        <v>0</v>
      </c>
      <c r="AA15" s="31" t="str">
        <f>IF(SUM(AA17:AA22)=COUNTA(S17:S66),"OK","NO")</f>
        <v>OK</v>
      </c>
    </row>
    <row r="16" spans="1:29" ht="18.75" customHeight="1" thickBot="1">
      <c r="A16" s="162"/>
      <c r="B16" s="164"/>
      <c r="C16" s="134"/>
      <c r="D16" s="136"/>
      <c r="E16" s="127"/>
      <c r="F16" s="130"/>
      <c r="G16" s="156"/>
      <c r="H16" s="93" t="s">
        <v>36</v>
      </c>
      <c r="I16" s="94" t="s">
        <v>37</v>
      </c>
      <c r="J16" s="95" t="s">
        <v>38</v>
      </c>
      <c r="K16" s="146"/>
      <c r="L16" s="108" t="s">
        <v>13</v>
      </c>
      <c r="M16" s="109" t="s">
        <v>39</v>
      </c>
      <c r="N16" s="48" t="s">
        <v>40</v>
      </c>
      <c r="O16" s="134"/>
      <c r="P16" s="108" t="s">
        <v>13</v>
      </c>
      <c r="Q16" s="109" t="s">
        <v>39</v>
      </c>
      <c r="R16" s="48" t="s">
        <v>40</v>
      </c>
      <c r="S16" s="79" t="s">
        <v>99</v>
      </c>
      <c r="T16" s="113" t="s">
        <v>100</v>
      </c>
      <c r="U16" s="50" t="s">
        <v>43</v>
      </c>
      <c r="V16" s="58" t="s">
        <v>45</v>
      </c>
      <c r="W16" s="51" t="s">
        <v>46</v>
      </c>
      <c r="X16" s="151"/>
      <c r="Y16" s="2">
        <f>COUNTIFS($Y$17:$Y$66,3,$Z$17:$Z$66,1)</f>
        <v>0</v>
      </c>
      <c r="Z16" s="2">
        <f>COUNTIFS($Y$17:$Y$66,3,$Z$17:$Z$66,2)</f>
        <v>0</v>
      </c>
      <c r="AA16" s="31" t="str">
        <f>IF(SUM(AA17:AA19)/3=AA20,"OK","NO")</f>
        <v>OK</v>
      </c>
    </row>
    <row r="17" spans="1:36" ht="13.25" customHeight="1">
      <c r="A17" s="8"/>
      <c r="B17" s="9">
        <v>1</v>
      </c>
      <c r="C17" s="24"/>
      <c r="D17" s="80"/>
      <c r="E17" s="81" t="str">
        <f>PHONETIC(C17)</f>
        <v/>
      </c>
      <c r="F17" s="82" t="str">
        <f>PHONETIC(D17)</f>
        <v/>
      </c>
      <c r="G17" s="47"/>
      <c r="H17" s="96"/>
      <c r="I17" s="97"/>
      <c r="J17" s="98"/>
      <c r="K17" s="24"/>
      <c r="L17" s="90"/>
      <c r="M17" s="110"/>
      <c r="N17" s="39"/>
      <c r="O17" s="24"/>
      <c r="P17" s="90"/>
      <c r="Q17" s="110"/>
      <c r="R17" s="39"/>
      <c r="S17" s="26"/>
      <c r="T17" s="90"/>
      <c r="U17" s="25"/>
      <c r="V17" s="52"/>
      <c r="W17" s="59"/>
      <c r="X17" s="151"/>
      <c r="Y17" s="77" t="str">
        <f>IF(C17="","",IF(LEFT(G17,1)="中",1,IF(LEFT(G17,1)="高",2,3)))</f>
        <v/>
      </c>
      <c r="Z17" s="77" t="str">
        <f>IF(Y17="","",IF(AND(K17="",O17=""),0,IF(OR(K17="",O17=""),1,2)))</f>
        <v/>
      </c>
      <c r="AA17" s="23">
        <f>COUNTIF(女_プロ順,1)</f>
        <v>0</v>
      </c>
      <c r="AB17" s="2" t="s">
        <v>101</v>
      </c>
      <c r="AC17" s="2" t="s">
        <v>105</v>
      </c>
      <c r="AD17" s="2" t="s">
        <v>106</v>
      </c>
      <c r="AE17" s="2">
        <v>1</v>
      </c>
      <c r="AF17" s="2" t="s">
        <v>132</v>
      </c>
      <c r="AG17" s="2" t="s">
        <v>133</v>
      </c>
      <c r="AI17" s="2" t="s">
        <v>58</v>
      </c>
      <c r="AJ17" s="2">
        <v>13</v>
      </c>
    </row>
    <row r="18" spans="1:36" ht="13.25" customHeight="1">
      <c r="A18" s="10"/>
      <c r="B18" s="11">
        <v>2</v>
      </c>
      <c r="C18" s="27"/>
      <c r="D18" s="83"/>
      <c r="E18" s="84" t="str">
        <f t="shared" ref="E18:F36" si="0">PHONETIC(C18)</f>
        <v/>
      </c>
      <c r="F18" s="85" t="str">
        <f t="shared" si="0"/>
        <v/>
      </c>
      <c r="G18" s="45"/>
      <c r="H18" s="96"/>
      <c r="I18" s="99"/>
      <c r="J18" s="100"/>
      <c r="K18" s="24"/>
      <c r="L18" s="91"/>
      <c r="M18" s="111"/>
      <c r="N18" s="41"/>
      <c r="O18" s="24"/>
      <c r="P18" s="91"/>
      <c r="Q18" s="111"/>
      <c r="R18" s="41"/>
      <c r="S18" s="27"/>
      <c r="T18" s="91"/>
      <c r="U18" s="28"/>
      <c r="V18" s="54"/>
      <c r="W18" s="55"/>
      <c r="X18" s="151"/>
      <c r="Y18" s="77" t="str">
        <f t="shared" ref="Y18:Y66" si="1">IF(C18="","",IF(LEFT(G18,1)="中",1,IF(LEFT(G18,1)="高",2,3)))</f>
        <v/>
      </c>
      <c r="Z18" s="77" t="str">
        <f>IF(Y18="","",IF(AND(K18="",O18=""),0,IF(OR(K18="",O18=""),1,2)))</f>
        <v/>
      </c>
      <c r="AA18" s="23">
        <f>COUNTIF(女_プロ順,2)</f>
        <v>0</v>
      </c>
      <c r="AB18" s="2" t="s">
        <v>102</v>
      </c>
      <c r="AC18" s="2" t="s">
        <v>107</v>
      </c>
      <c r="AD18" s="2" t="s">
        <v>108</v>
      </c>
      <c r="AE18" s="2">
        <v>2</v>
      </c>
      <c r="AF18" s="2" t="s">
        <v>134</v>
      </c>
      <c r="AG18" s="2" t="s">
        <v>135</v>
      </c>
      <c r="AI18" s="2" t="s">
        <v>56</v>
      </c>
      <c r="AJ18" s="2">
        <v>11</v>
      </c>
    </row>
    <row r="19" spans="1:36" ht="13.25" customHeight="1">
      <c r="A19" s="10"/>
      <c r="B19" s="9">
        <v>3</v>
      </c>
      <c r="C19" s="27"/>
      <c r="D19" s="83"/>
      <c r="E19" s="84" t="str">
        <f t="shared" si="0"/>
        <v/>
      </c>
      <c r="F19" s="85" t="str">
        <f t="shared" si="0"/>
        <v/>
      </c>
      <c r="G19" s="45"/>
      <c r="H19" s="96"/>
      <c r="I19" s="99"/>
      <c r="J19" s="100"/>
      <c r="K19" s="24"/>
      <c r="L19" s="91"/>
      <c r="M19" s="111"/>
      <c r="N19" s="41"/>
      <c r="O19" s="24"/>
      <c r="P19" s="91"/>
      <c r="Q19" s="111"/>
      <c r="R19" s="41"/>
      <c r="S19" s="27"/>
      <c r="T19" s="91"/>
      <c r="U19" s="28"/>
      <c r="V19" s="54"/>
      <c r="W19" s="55"/>
      <c r="X19" s="151"/>
      <c r="Y19" s="77" t="str">
        <f t="shared" si="1"/>
        <v/>
      </c>
      <c r="Z19" s="77" t="str">
        <f t="shared" ref="Z19:Z66" si="2">IF(Y19="","",IF(AND(K19="",O19=""),0,IF(OR(K19="",O19=""),1,2)))</f>
        <v/>
      </c>
      <c r="AA19" s="23">
        <f>COUNTIF(女_プロ順,3)</f>
        <v>0</v>
      </c>
      <c r="AB19" s="2" t="s">
        <v>103</v>
      </c>
      <c r="AC19" s="2" t="s">
        <v>109</v>
      </c>
      <c r="AD19" s="2" t="s">
        <v>110</v>
      </c>
      <c r="AE19" s="2">
        <v>3</v>
      </c>
      <c r="AF19" s="2" t="s">
        <v>136</v>
      </c>
      <c r="AG19" s="2" t="s">
        <v>137</v>
      </c>
      <c r="AI19" s="2" t="s">
        <v>59</v>
      </c>
      <c r="AJ19" s="2">
        <v>14</v>
      </c>
    </row>
    <row r="20" spans="1:36" ht="13.25" customHeight="1">
      <c r="A20" s="10"/>
      <c r="B20" s="11">
        <v>4</v>
      </c>
      <c r="C20" s="27"/>
      <c r="D20" s="83"/>
      <c r="E20" s="84" t="str">
        <f t="shared" si="0"/>
        <v/>
      </c>
      <c r="F20" s="85" t="str">
        <f t="shared" si="0"/>
        <v/>
      </c>
      <c r="G20" s="45"/>
      <c r="H20" s="96"/>
      <c r="I20" s="99"/>
      <c r="J20" s="100"/>
      <c r="K20" s="24"/>
      <c r="L20" s="91"/>
      <c r="M20" s="111"/>
      <c r="N20" s="41"/>
      <c r="O20" s="24"/>
      <c r="P20" s="91"/>
      <c r="Q20" s="111"/>
      <c r="R20" s="41"/>
      <c r="S20" s="27"/>
      <c r="T20" s="91"/>
      <c r="U20" s="28"/>
      <c r="V20" s="54"/>
      <c r="W20" s="55"/>
      <c r="X20" s="151"/>
      <c r="Y20" s="77" t="str">
        <f t="shared" si="1"/>
        <v/>
      </c>
      <c r="Z20" s="77" t="str">
        <f t="shared" si="2"/>
        <v/>
      </c>
      <c r="AA20" s="23">
        <f>COUNTIF(女_プロ順,4)</f>
        <v>0</v>
      </c>
      <c r="AB20" s="2" t="s">
        <v>104</v>
      </c>
      <c r="AC20" s="2" t="s">
        <v>140</v>
      </c>
      <c r="AD20" s="2" t="s">
        <v>141</v>
      </c>
      <c r="AE20" s="2">
        <v>4</v>
      </c>
      <c r="AI20" s="2" t="s">
        <v>57</v>
      </c>
      <c r="AJ20" s="2">
        <v>12</v>
      </c>
    </row>
    <row r="21" spans="1:36" ht="13.25" customHeight="1">
      <c r="A21" s="10"/>
      <c r="B21" s="9">
        <v>5</v>
      </c>
      <c r="C21" s="27"/>
      <c r="D21" s="83"/>
      <c r="E21" s="84" t="str">
        <f t="shared" si="0"/>
        <v/>
      </c>
      <c r="F21" s="85" t="str">
        <f t="shared" si="0"/>
        <v/>
      </c>
      <c r="G21" s="45"/>
      <c r="H21" s="96"/>
      <c r="I21" s="99"/>
      <c r="J21" s="100"/>
      <c r="K21" s="24"/>
      <c r="L21" s="91"/>
      <c r="M21" s="111"/>
      <c r="N21" s="41"/>
      <c r="O21" s="24"/>
      <c r="P21" s="91"/>
      <c r="Q21" s="111"/>
      <c r="R21" s="41"/>
      <c r="S21" s="27"/>
      <c r="T21" s="91"/>
      <c r="U21" s="28"/>
      <c r="V21" s="54"/>
      <c r="W21" s="55"/>
      <c r="X21" s="151"/>
      <c r="Y21" s="77" t="str">
        <f t="shared" si="1"/>
        <v/>
      </c>
      <c r="Z21" s="77" t="str">
        <f t="shared" si="2"/>
        <v/>
      </c>
      <c r="AA21" s="23">
        <f>COUNTIF(女_プロ順,5)</f>
        <v>0</v>
      </c>
      <c r="AC21" s="2" t="s">
        <v>142</v>
      </c>
      <c r="AD21" s="2" t="s">
        <v>143</v>
      </c>
      <c r="AE21" s="2">
        <v>5</v>
      </c>
      <c r="AI21" s="2" t="s">
        <v>53</v>
      </c>
      <c r="AJ21" s="2">
        <v>8</v>
      </c>
    </row>
    <row r="22" spans="1:36" ht="13.25" customHeight="1">
      <c r="A22" s="10"/>
      <c r="B22" s="11">
        <v>6</v>
      </c>
      <c r="C22" s="27"/>
      <c r="D22" s="83"/>
      <c r="E22" s="84" t="str">
        <f t="shared" si="0"/>
        <v/>
      </c>
      <c r="F22" s="85" t="str">
        <f t="shared" si="0"/>
        <v/>
      </c>
      <c r="G22" s="45"/>
      <c r="H22" s="96"/>
      <c r="I22" s="97"/>
      <c r="J22" s="98"/>
      <c r="K22" s="24"/>
      <c r="L22" s="91"/>
      <c r="M22" s="111"/>
      <c r="N22" s="41"/>
      <c r="O22" s="24"/>
      <c r="P22" s="91"/>
      <c r="Q22" s="111"/>
      <c r="R22" s="41"/>
      <c r="S22" s="27"/>
      <c r="T22" s="91"/>
      <c r="U22" s="28"/>
      <c r="V22" s="54"/>
      <c r="W22" s="55"/>
      <c r="X22" s="151"/>
      <c r="Y22" s="77" t="str">
        <f t="shared" si="1"/>
        <v/>
      </c>
      <c r="Z22" s="77" t="str">
        <f t="shared" si="2"/>
        <v/>
      </c>
      <c r="AA22" s="23">
        <f>COUNTIF(女_プロ順,6)</f>
        <v>0</v>
      </c>
      <c r="AC22" s="2" t="s">
        <v>144</v>
      </c>
      <c r="AD22" s="2" t="s">
        <v>145</v>
      </c>
      <c r="AE22" s="2">
        <v>6</v>
      </c>
      <c r="AI22" s="2" t="s">
        <v>54</v>
      </c>
      <c r="AJ22" s="2">
        <v>9</v>
      </c>
    </row>
    <row r="23" spans="1:36" ht="13.25" customHeight="1">
      <c r="A23" s="10"/>
      <c r="B23" s="9">
        <v>7</v>
      </c>
      <c r="C23" s="27"/>
      <c r="D23" s="83"/>
      <c r="E23" s="84" t="str">
        <f t="shared" si="0"/>
        <v/>
      </c>
      <c r="F23" s="85" t="str">
        <f t="shared" si="0"/>
        <v/>
      </c>
      <c r="G23" s="45"/>
      <c r="H23" s="96"/>
      <c r="I23" s="99"/>
      <c r="J23" s="100"/>
      <c r="K23" s="24"/>
      <c r="L23" s="91"/>
      <c r="M23" s="111"/>
      <c r="N23" s="41"/>
      <c r="O23" s="24"/>
      <c r="P23" s="91"/>
      <c r="Q23" s="111"/>
      <c r="R23" s="41"/>
      <c r="S23" s="27"/>
      <c r="T23" s="91"/>
      <c r="U23" s="28"/>
      <c r="V23" s="54"/>
      <c r="W23" s="55"/>
      <c r="X23" s="151"/>
      <c r="Y23" s="77" t="str">
        <f t="shared" si="1"/>
        <v/>
      </c>
      <c r="Z23" s="77" t="str">
        <f t="shared" si="2"/>
        <v/>
      </c>
      <c r="AC23" s="2" t="s">
        <v>146</v>
      </c>
      <c r="AD23" s="2" t="s">
        <v>147</v>
      </c>
      <c r="AI23" s="2" t="s">
        <v>55</v>
      </c>
      <c r="AJ23" s="2">
        <v>10</v>
      </c>
    </row>
    <row r="24" spans="1:36" ht="13.25" customHeight="1">
      <c r="A24" s="10"/>
      <c r="B24" s="11">
        <v>8</v>
      </c>
      <c r="C24" s="27"/>
      <c r="D24" s="83"/>
      <c r="E24" s="84" t="str">
        <f t="shared" si="0"/>
        <v/>
      </c>
      <c r="F24" s="85" t="str">
        <f t="shared" si="0"/>
        <v/>
      </c>
      <c r="G24" s="45"/>
      <c r="H24" s="96"/>
      <c r="I24" s="99"/>
      <c r="J24" s="100"/>
      <c r="K24" s="24"/>
      <c r="L24" s="91"/>
      <c r="M24" s="111"/>
      <c r="N24" s="41"/>
      <c r="O24" s="24"/>
      <c r="P24" s="91"/>
      <c r="Q24" s="111"/>
      <c r="R24" s="41"/>
      <c r="S24" s="27"/>
      <c r="T24" s="91"/>
      <c r="U24" s="28"/>
      <c r="V24" s="54"/>
      <c r="W24" s="55"/>
      <c r="X24" s="151"/>
      <c r="Y24" s="77" t="str">
        <f t="shared" si="1"/>
        <v/>
      </c>
      <c r="Z24" s="77" t="str">
        <f t="shared" si="2"/>
        <v/>
      </c>
      <c r="AC24" s="2" t="s">
        <v>121</v>
      </c>
      <c r="AD24" s="2" t="s">
        <v>122</v>
      </c>
      <c r="AI24" s="2" t="s">
        <v>42</v>
      </c>
      <c r="AJ24" s="2">
        <v>1</v>
      </c>
    </row>
    <row r="25" spans="1:36" ht="13.25" customHeight="1">
      <c r="A25" s="10"/>
      <c r="B25" s="11">
        <v>9</v>
      </c>
      <c r="C25" s="27"/>
      <c r="D25" s="83"/>
      <c r="E25" s="84" t="str">
        <f t="shared" si="0"/>
        <v/>
      </c>
      <c r="F25" s="85" t="str">
        <f t="shared" si="0"/>
        <v/>
      </c>
      <c r="G25" s="45"/>
      <c r="H25" s="96"/>
      <c r="I25" s="99"/>
      <c r="J25" s="100"/>
      <c r="K25" s="24"/>
      <c r="L25" s="91"/>
      <c r="M25" s="111"/>
      <c r="N25" s="41"/>
      <c r="O25" s="24"/>
      <c r="P25" s="91"/>
      <c r="Q25" s="111"/>
      <c r="R25" s="41"/>
      <c r="S25" s="27"/>
      <c r="T25" s="91"/>
      <c r="U25" s="28"/>
      <c r="V25" s="54"/>
      <c r="W25" s="55"/>
      <c r="X25" s="151"/>
      <c r="Y25" s="77" t="str">
        <f t="shared" si="1"/>
        <v/>
      </c>
      <c r="Z25" s="77" t="str">
        <f t="shared" si="2"/>
        <v/>
      </c>
      <c r="AC25" s="2" t="s">
        <v>119</v>
      </c>
      <c r="AD25" s="2" t="s">
        <v>120</v>
      </c>
      <c r="AI25" s="2" t="s">
        <v>47</v>
      </c>
      <c r="AJ25" s="2">
        <v>2</v>
      </c>
    </row>
    <row r="26" spans="1:36" ht="13.25" customHeight="1" thickBot="1">
      <c r="A26" s="12"/>
      <c r="B26" s="7">
        <v>10</v>
      </c>
      <c r="C26" s="29"/>
      <c r="D26" s="86"/>
      <c r="E26" s="87" t="str">
        <f t="shared" si="0"/>
        <v/>
      </c>
      <c r="F26" s="88" t="str">
        <f t="shared" si="0"/>
        <v/>
      </c>
      <c r="G26" s="46"/>
      <c r="H26" s="101"/>
      <c r="I26" s="102"/>
      <c r="J26" s="103"/>
      <c r="K26" s="29"/>
      <c r="L26" s="92"/>
      <c r="M26" s="112"/>
      <c r="N26" s="43"/>
      <c r="O26" s="29"/>
      <c r="P26" s="92"/>
      <c r="Q26" s="112"/>
      <c r="R26" s="43"/>
      <c r="S26" s="29"/>
      <c r="T26" s="92"/>
      <c r="U26" s="30"/>
      <c r="V26" s="56"/>
      <c r="W26" s="57"/>
      <c r="X26" s="151"/>
      <c r="Y26" s="77" t="str">
        <f t="shared" si="1"/>
        <v/>
      </c>
      <c r="Z26" s="77" t="str">
        <f t="shared" si="2"/>
        <v/>
      </c>
      <c r="AC26" s="2" t="s">
        <v>148</v>
      </c>
      <c r="AD26" s="2" t="s">
        <v>149</v>
      </c>
      <c r="AI26" s="2" t="s">
        <v>48</v>
      </c>
      <c r="AJ26" s="2">
        <v>3</v>
      </c>
    </row>
    <row r="27" spans="1:36" ht="13.25" customHeight="1">
      <c r="A27" s="17"/>
      <c r="B27" s="6">
        <v>11</v>
      </c>
      <c r="C27" s="26"/>
      <c r="D27" s="89"/>
      <c r="E27" s="81" t="str">
        <f t="shared" si="0"/>
        <v/>
      </c>
      <c r="F27" s="82" t="str">
        <f t="shared" si="0"/>
        <v/>
      </c>
      <c r="G27" s="47"/>
      <c r="H27" s="104"/>
      <c r="I27" s="105"/>
      <c r="J27" s="106"/>
      <c r="K27" s="26"/>
      <c r="L27" s="90"/>
      <c r="M27" s="110"/>
      <c r="N27" s="39"/>
      <c r="O27" s="26"/>
      <c r="P27" s="90"/>
      <c r="Q27" s="110"/>
      <c r="R27" s="39"/>
      <c r="S27" s="26"/>
      <c r="T27" s="90"/>
      <c r="U27" s="25"/>
      <c r="V27" s="52"/>
      <c r="W27" s="53"/>
      <c r="X27" s="151"/>
      <c r="Y27" s="77" t="str">
        <f t="shared" si="1"/>
        <v/>
      </c>
      <c r="Z27" s="77" t="str">
        <f t="shared" si="2"/>
        <v/>
      </c>
      <c r="AC27" s="2" t="s">
        <v>22</v>
      </c>
      <c r="AD27" s="2" t="s">
        <v>23</v>
      </c>
      <c r="AI27" s="2" t="s">
        <v>49</v>
      </c>
      <c r="AJ27" s="2">
        <v>4</v>
      </c>
    </row>
    <row r="28" spans="1:36" ht="13.25" customHeight="1">
      <c r="A28" s="10"/>
      <c r="B28" s="11">
        <v>12</v>
      </c>
      <c r="C28" s="27"/>
      <c r="D28" s="83"/>
      <c r="E28" s="84" t="str">
        <f t="shared" si="0"/>
        <v/>
      </c>
      <c r="F28" s="85" t="str">
        <f t="shared" si="0"/>
        <v/>
      </c>
      <c r="G28" s="45"/>
      <c r="H28" s="96"/>
      <c r="I28" s="99"/>
      <c r="J28" s="100"/>
      <c r="K28" s="24"/>
      <c r="L28" s="91"/>
      <c r="M28" s="111"/>
      <c r="N28" s="41"/>
      <c r="O28" s="24"/>
      <c r="P28" s="91"/>
      <c r="Q28" s="111"/>
      <c r="R28" s="41"/>
      <c r="S28" s="27"/>
      <c r="T28" s="91"/>
      <c r="U28" s="28"/>
      <c r="V28" s="54"/>
      <c r="W28" s="55"/>
      <c r="X28" s="151"/>
      <c r="Y28" s="77" t="str">
        <f t="shared" si="1"/>
        <v/>
      </c>
      <c r="Z28" s="77" t="str">
        <f t="shared" si="2"/>
        <v/>
      </c>
      <c r="AC28" s="2" t="s">
        <v>24</v>
      </c>
      <c r="AD28" s="2" t="s">
        <v>25</v>
      </c>
      <c r="AI28" s="2" t="s">
        <v>50</v>
      </c>
      <c r="AJ28" s="2">
        <v>5</v>
      </c>
    </row>
    <row r="29" spans="1:36" ht="13.25" customHeight="1">
      <c r="A29" s="10"/>
      <c r="B29" s="11">
        <v>13</v>
      </c>
      <c r="C29" s="27"/>
      <c r="D29" s="83"/>
      <c r="E29" s="84" t="str">
        <f t="shared" si="0"/>
        <v/>
      </c>
      <c r="F29" s="85" t="str">
        <f t="shared" si="0"/>
        <v/>
      </c>
      <c r="G29" s="45"/>
      <c r="H29" s="96"/>
      <c r="I29" s="99"/>
      <c r="J29" s="100"/>
      <c r="K29" s="24"/>
      <c r="L29" s="91"/>
      <c r="M29" s="111"/>
      <c r="N29" s="41"/>
      <c r="O29" s="24"/>
      <c r="P29" s="91"/>
      <c r="Q29" s="111"/>
      <c r="R29" s="41"/>
      <c r="S29" s="27"/>
      <c r="T29" s="91"/>
      <c r="U29" s="28"/>
      <c r="V29" s="54"/>
      <c r="W29" s="55"/>
      <c r="X29" s="151"/>
      <c r="Y29" s="77" t="str">
        <f t="shared" si="1"/>
        <v/>
      </c>
      <c r="Z29" s="77" t="str">
        <f t="shared" si="2"/>
        <v/>
      </c>
      <c r="AC29" s="2" t="s">
        <v>128</v>
      </c>
      <c r="AD29" s="2" t="s">
        <v>129</v>
      </c>
      <c r="AI29" s="2" t="s">
        <v>51</v>
      </c>
      <c r="AJ29" s="2">
        <v>6</v>
      </c>
    </row>
    <row r="30" spans="1:36" ht="13.25" customHeight="1">
      <c r="A30" s="10"/>
      <c r="B30" s="11">
        <v>14</v>
      </c>
      <c r="C30" s="27"/>
      <c r="D30" s="83"/>
      <c r="E30" s="84" t="str">
        <f t="shared" si="0"/>
        <v/>
      </c>
      <c r="F30" s="85" t="str">
        <f t="shared" si="0"/>
        <v/>
      </c>
      <c r="G30" s="45"/>
      <c r="H30" s="96"/>
      <c r="I30" s="99"/>
      <c r="J30" s="100"/>
      <c r="K30" s="24"/>
      <c r="L30" s="91"/>
      <c r="M30" s="111"/>
      <c r="N30" s="41"/>
      <c r="O30" s="24"/>
      <c r="P30" s="91"/>
      <c r="Q30" s="111"/>
      <c r="R30" s="41"/>
      <c r="S30" s="27"/>
      <c r="T30" s="91"/>
      <c r="U30" s="28"/>
      <c r="V30" s="54"/>
      <c r="W30" s="55"/>
      <c r="X30" s="151"/>
      <c r="Y30" s="77" t="str">
        <f t="shared" si="1"/>
        <v/>
      </c>
      <c r="Z30" s="77" t="str">
        <f t="shared" si="2"/>
        <v/>
      </c>
      <c r="AC30" s="2" t="s">
        <v>28</v>
      </c>
      <c r="AD30" s="2" t="s">
        <v>127</v>
      </c>
      <c r="AI30" s="2" t="s">
        <v>52</v>
      </c>
      <c r="AJ30" s="2">
        <v>7</v>
      </c>
    </row>
    <row r="31" spans="1:36" ht="13.25" customHeight="1">
      <c r="A31" s="10"/>
      <c r="B31" s="11">
        <v>15</v>
      </c>
      <c r="C31" s="27"/>
      <c r="D31" s="83"/>
      <c r="E31" s="84" t="str">
        <f t="shared" si="0"/>
        <v/>
      </c>
      <c r="F31" s="85" t="str">
        <f t="shared" si="0"/>
        <v/>
      </c>
      <c r="G31" s="45"/>
      <c r="H31" s="96"/>
      <c r="I31" s="99"/>
      <c r="J31" s="100"/>
      <c r="K31" s="24"/>
      <c r="L31" s="91"/>
      <c r="M31" s="111"/>
      <c r="N31" s="41"/>
      <c r="O31" s="24"/>
      <c r="P31" s="91"/>
      <c r="Q31" s="111"/>
      <c r="R31" s="41"/>
      <c r="S31" s="27"/>
      <c r="T31" s="91"/>
      <c r="U31" s="28"/>
      <c r="V31" s="54"/>
      <c r="W31" s="55"/>
      <c r="X31" s="151"/>
      <c r="Y31" s="77" t="str">
        <f t="shared" si="1"/>
        <v/>
      </c>
      <c r="Z31" s="77" t="str">
        <f t="shared" si="2"/>
        <v/>
      </c>
      <c r="AC31" s="2" t="s">
        <v>150</v>
      </c>
      <c r="AD31" s="2" t="s">
        <v>153</v>
      </c>
      <c r="AI31" s="2" t="s">
        <v>60</v>
      </c>
      <c r="AJ31" s="2">
        <v>15</v>
      </c>
    </row>
    <row r="32" spans="1:36" ht="13.25" customHeight="1">
      <c r="A32" s="10"/>
      <c r="B32" s="11">
        <v>16</v>
      </c>
      <c r="C32" s="27"/>
      <c r="D32" s="83"/>
      <c r="E32" s="84" t="str">
        <f t="shared" si="0"/>
        <v/>
      </c>
      <c r="F32" s="85" t="str">
        <f t="shared" si="0"/>
        <v/>
      </c>
      <c r="G32" s="45"/>
      <c r="H32" s="96"/>
      <c r="I32" s="99"/>
      <c r="J32" s="100"/>
      <c r="K32" s="24"/>
      <c r="L32" s="91"/>
      <c r="M32" s="111"/>
      <c r="N32" s="41"/>
      <c r="O32" s="24"/>
      <c r="P32" s="91"/>
      <c r="Q32" s="111"/>
      <c r="R32" s="41"/>
      <c r="S32" s="27"/>
      <c r="T32" s="91"/>
      <c r="U32" s="28"/>
      <c r="V32" s="54"/>
      <c r="W32" s="55"/>
      <c r="X32" s="151"/>
      <c r="Y32" s="77" t="str">
        <f t="shared" si="1"/>
        <v/>
      </c>
      <c r="Z32" s="77" t="str">
        <f t="shared" si="2"/>
        <v/>
      </c>
      <c r="AI32" s="2" t="s">
        <v>61</v>
      </c>
      <c r="AJ32" s="2">
        <v>16</v>
      </c>
    </row>
    <row r="33" spans="1:36" ht="13.25" customHeight="1">
      <c r="A33" s="10"/>
      <c r="B33" s="11">
        <v>17</v>
      </c>
      <c r="C33" s="27"/>
      <c r="D33" s="83"/>
      <c r="E33" s="84" t="str">
        <f t="shared" si="0"/>
        <v/>
      </c>
      <c r="F33" s="85" t="str">
        <f t="shared" si="0"/>
        <v/>
      </c>
      <c r="G33" s="45"/>
      <c r="H33" s="96"/>
      <c r="I33" s="99"/>
      <c r="J33" s="100"/>
      <c r="K33" s="24"/>
      <c r="L33" s="91"/>
      <c r="M33" s="111"/>
      <c r="N33" s="41"/>
      <c r="O33" s="24"/>
      <c r="P33" s="91"/>
      <c r="Q33" s="111"/>
      <c r="R33" s="41"/>
      <c r="S33" s="27"/>
      <c r="T33" s="91"/>
      <c r="U33" s="28"/>
      <c r="V33" s="54"/>
      <c r="W33" s="55"/>
      <c r="X33" s="151"/>
      <c r="Y33" s="77" t="str">
        <f t="shared" si="1"/>
        <v/>
      </c>
      <c r="Z33" s="77" t="str">
        <f t="shared" si="2"/>
        <v/>
      </c>
      <c r="AI33" s="2" t="s">
        <v>62</v>
      </c>
      <c r="AJ33" s="2">
        <v>17</v>
      </c>
    </row>
    <row r="34" spans="1:36" ht="13.25" customHeight="1">
      <c r="A34" s="10"/>
      <c r="B34" s="11">
        <v>18</v>
      </c>
      <c r="C34" s="27"/>
      <c r="D34" s="83"/>
      <c r="E34" s="84" t="str">
        <f t="shared" si="0"/>
        <v/>
      </c>
      <c r="F34" s="85" t="str">
        <f t="shared" si="0"/>
        <v/>
      </c>
      <c r="G34" s="45"/>
      <c r="H34" s="96"/>
      <c r="I34" s="99"/>
      <c r="J34" s="100"/>
      <c r="K34" s="24"/>
      <c r="L34" s="91"/>
      <c r="M34" s="111"/>
      <c r="N34" s="41"/>
      <c r="O34" s="24"/>
      <c r="P34" s="91"/>
      <c r="Q34" s="111"/>
      <c r="R34" s="41"/>
      <c r="S34" s="27"/>
      <c r="T34" s="91"/>
      <c r="U34" s="28"/>
      <c r="V34" s="54"/>
      <c r="W34" s="55"/>
      <c r="X34" s="151"/>
      <c r="Y34" s="77" t="str">
        <f t="shared" si="1"/>
        <v/>
      </c>
      <c r="Z34" s="77" t="str">
        <f t="shared" si="2"/>
        <v/>
      </c>
      <c r="AI34" s="2" t="s">
        <v>63</v>
      </c>
      <c r="AJ34" s="2">
        <v>18</v>
      </c>
    </row>
    <row r="35" spans="1:36" ht="13.25" customHeight="1">
      <c r="A35" s="10"/>
      <c r="B35" s="11">
        <v>19</v>
      </c>
      <c r="C35" s="27"/>
      <c r="D35" s="83"/>
      <c r="E35" s="84" t="str">
        <f t="shared" si="0"/>
        <v/>
      </c>
      <c r="F35" s="85" t="str">
        <f t="shared" si="0"/>
        <v/>
      </c>
      <c r="G35" s="45"/>
      <c r="H35" s="107"/>
      <c r="I35" s="99"/>
      <c r="J35" s="100"/>
      <c r="K35" s="27"/>
      <c r="L35" s="91"/>
      <c r="M35" s="111"/>
      <c r="N35" s="41"/>
      <c r="O35" s="27"/>
      <c r="P35" s="91"/>
      <c r="Q35" s="111"/>
      <c r="R35" s="41"/>
      <c r="S35" s="27"/>
      <c r="T35" s="91"/>
      <c r="U35" s="28"/>
      <c r="V35" s="54"/>
      <c r="W35" s="55"/>
      <c r="X35" s="151"/>
      <c r="Y35" s="77" t="str">
        <f t="shared" si="1"/>
        <v/>
      </c>
      <c r="Z35" s="77" t="str">
        <f t="shared" si="2"/>
        <v/>
      </c>
      <c r="AI35" s="2" t="s">
        <v>64</v>
      </c>
      <c r="AJ35" s="2">
        <v>19</v>
      </c>
    </row>
    <row r="36" spans="1:36" ht="13.25" customHeight="1" thickBot="1">
      <c r="A36" s="12"/>
      <c r="B36" s="7">
        <v>20</v>
      </c>
      <c r="C36" s="29"/>
      <c r="D36" s="86"/>
      <c r="E36" s="87" t="str">
        <f t="shared" si="0"/>
        <v/>
      </c>
      <c r="F36" s="88" t="str">
        <f t="shared" si="0"/>
        <v/>
      </c>
      <c r="G36" s="46"/>
      <c r="H36" s="101"/>
      <c r="I36" s="102"/>
      <c r="J36" s="103"/>
      <c r="K36" s="29"/>
      <c r="L36" s="92"/>
      <c r="M36" s="112"/>
      <c r="N36" s="43"/>
      <c r="O36" s="29"/>
      <c r="P36" s="92"/>
      <c r="Q36" s="112"/>
      <c r="R36" s="43"/>
      <c r="S36" s="29"/>
      <c r="T36" s="92"/>
      <c r="U36" s="30"/>
      <c r="V36" s="56"/>
      <c r="W36" s="57"/>
      <c r="X36" s="151"/>
      <c r="Y36" s="77" t="str">
        <f t="shared" si="1"/>
        <v/>
      </c>
      <c r="Z36" s="77" t="str">
        <f t="shared" si="2"/>
        <v/>
      </c>
      <c r="AI36" s="2" t="s">
        <v>65</v>
      </c>
      <c r="AJ36" s="2">
        <v>20</v>
      </c>
    </row>
    <row r="37" spans="1:36" ht="13.25" customHeight="1">
      <c r="A37" s="17"/>
      <c r="B37" s="6">
        <v>21</v>
      </c>
      <c r="C37" s="26"/>
      <c r="D37" s="89"/>
      <c r="E37" s="81" t="str">
        <f t="shared" ref="E37:F52" si="3">PHONETIC(C37)</f>
        <v/>
      </c>
      <c r="F37" s="82" t="str">
        <f t="shared" si="3"/>
        <v/>
      </c>
      <c r="G37" s="47"/>
      <c r="H37" s="104"/>
      <c r="I37" s="105"/>
      <c r="J37" s="106"/>
      <c r="K37" s="26"/>
      <c r="L37" s="90"/>
      <c r="M37" s="110"/>
      <c r="N37" s="39"/>
      <c r="O37" s="26"/>
      <c r="P37" s="90"/>
      <c r="Q37" s="110"/>
      <c r="R37" s="39"/>
      <c r="S37" s="26"/>
      <c r="T37" s="90"/>
      <c r="U37" s="25"/>
      <c r="V37" s="52"/>
      <c r="W37" s="53"/>
      <c r="X37" s="151"/>
      <c r="Y37" s="77" t="str">
        <f t="shared" si="1"/>
        <v/>
      </c>
      <c r="Z37" s="77" t="str">
        <f t="shared" si="2"/>
        <v/>
      </c>
      <c r="AI37" s="2" t="s">
        <v>66</v>
      </c>
      <c r="AJ37" s="2">
        <v>21</v>
      </c>
    </row>
    <row r="38" spans="1:36" ht="13.25" customHeight="1">
      <c r="A38" s="10"/>
      <c r="B38" s="11">
        <v>22</v>
      </c>
      <c r="C38" s="27"/>
      <c r="D38" s="83"/>
      <c r="E38" s="84" t="str">
        <f t="shared" si="3"/>
        <v/>
      </c>
      <c r="F38" s="85" t="str">
        <f t="shared" si="3"/>
        <v/>
      </c>
      <c r="G38" s="45"/>
      <c r="H38" s="96"/>
      <c r="I38" s="99"/>
      <c r="J38" s="100"/>
      <c r="K38" s="24"/>
      <c r="L38" s="91"/>
      <c r="M38" s="111"/>
      <c r="N38" s="41"/>
      <c r="O38" s="24"/>
      <c r="P38" s="91"/>
      <c r="Q38" s="111"/>
      <c r="R38" s="41"/>
      <c r="S38" s="27"/>
      <c r="T38" s="91"/>
      <c r="U38" s="28"/>
      <c r="V38" s="54"/>
      <c r="W38" s="55"/>
      <c r="X38" s="151"/>
      <c r="Y38" s="77" t="str">
        <f t="shared" si="1"/>
        <v/>
      </c>
      <c r="Z38" s="77" t="str">
        <f t="shared" si="2"/>
        <v/>
      </c>
      <c r="AI38" s="2" t="s">
        <v>67</v>
      </c>
      <c r="AJ38" s="2">
        <v>22</v>
      </c>
    </row>
    <row r="39" spans="1:36" ht="13.25" customHeight="1">
      <c r="A39" s="10"/>
      <c r="B39" s="11">
        <v>23</v>
      </c>
      <c r="C39" s="27"/>
      <c r="D39" s="83"/>
      <c r="E39" s="84" t="str">
        <f t="shared" si="3"/>
        <v/>
      </c>
      <c r="F39" s="85" t="str">
        <f t="shared" si="3"/>
        <v/>
      </c>
      <c r="G39" s="45"/>
      <c r="H39" s="96"/>
      <c r="I39" s="99"/>
      <c r="J39" s="100"/>
      <c r="K39" s="24"/>
      <c r="L39" s="91"/>
      <c r="M39" s="111"/>
      <c r="N39" s="41"/>
      <c r="O39" s="24"/>
      <c r="P39" s="91"/>
      <c r="Q39" s="111"/>
      <c r="R39" s="41"/>
      <c r="S39" s="27"/>
      <c r="T39" s="91"/>
      <c r="U39" s="28"/>
      <c r="V39" s="54"/>
      <c r="W39" s="55"/>
      <c r="X39" s="151"/>
      <c r="Y39" s="77" t="str">
        <f t="shared" si="1"/>
        <v/>
      </c>
      <c r="Z39" s="77" t="str">
        <f t="shared" si="2"/>
        <v/>
      </c>
      <c r="AI39" s="2" t="s">
        <v>68</v>
      </c>
      <c r="AJ39" s="2">
        <v>23</v>
      </c>
    </row>
    <row r="40" spans="1:36" ht="13.25" customHeight="1">
      <c r="A40" s="10"/>
      <c r="B40" s="11">
        <v>24</v>
      </c>
      <c r="C40" s="27"/>
      <c r="D40" s="83"/>
      <c r="E40" s="84" t="str">
        <f t="shared" si="3"/>
        <v/>
      </c>
      <c r="F40" s="85" t="str">
        <f t="shared" si="3"/>
        <v/>
      </c>
      <c r="G40" s="45"/>
      <c r="H40" s="96"/>
      <c r="I40" s="99"/>
      <c r="J40" s="100"/>
      <c r="K40" s="24"/>
      <c r="L40" s="91"/>
      <c r="M40" s="111"/>
      <c r="N40" s="41"/>
      <c r="O40" s="24"/>
      <c r="P40" s="91"/>
      <c r="Q40" s="111"/>
      <c r="R40" s="41"/>
      <c r="S40" s="27"/>
      <c r="T40" s="91"/>
      <c r="U40" s="28"/>
      <c r="V40" s="54"/>
      <c r="W40" s="55"/>
      <c r="X40" s="151"/>
      <c r="Y40" s="77" t="str">
        <f t="shared" si="1"/>
        <v/>
      </c>
      <c r="Z40" s="77" t="str">
        <f t="shared" si="2"/>
        <v/>
      </c>
      <c r="AI40" s="2" t="s">
        <v>69</v>
      </c>
      <c r="AJ40" s="2">
        <v>24</v>
      </c>
    </row>
    <row r="41" spans="1:36" ht="13.25" customHeight="1">
      <c r="A41" s="10"/>
      <c r="B41" s="11">
        <v>25</v>
      </c>
      <c r="C41" s="27"/>
      <c r="D41" s="83"/>
      <c r="E41" s="84" t="str">
        <f t="shared" si="3"/>
        <v/>
      </c>
      <c r="F41" s="85" t="str">
        <f t="shared" si="3"/>
        <v/>
      </c>
      <c r="G41" s="45"/>
      <c r="H41" s="96"/>
      <c r="I41" s="99"/>
      <c r="J41" s="100"/>
      <c r="K41" s="24"/>
      <c r="L41" s="91"/>
      <c r="M41" s="111"/>
      <c r="N41" s="41"/>
      <c r="O41" s="24"/>
      <c r="P41" s="91"/>
      <c r="Q41" s="111"/>
      <c r="R41" s="41"/>
      <c r="S41" s="27"/>
      <c r="T41" s="91"/>
      <c r="U41" s="28"/>
      <c r="V41" s="54"/>
      <c r="W41" s="55"/>
      <c r="X41" s="151"/>
      <c r="Y41" s="77" t="str">
        <f t="shared" si="1"/>
        <v/>
      </c>
      <c r="Z41" s="77" t="str">
        <f t="shared" si="2"/>
        <v/>
      </c>
      <c r="AI41" s="2" t="s">
        <v>70</v>
      </c>
      <c r="AJ41" s="2">
        <v>25</v>
      </c>
    </row>
    <row r="42" spans="1:36" ht="13.25" customHeight="1">
      <c r="A42" s="10"/>
      <c r="B42" s="11">
        <v>26</v>
      </c>
      <c r="C42" s="27"/>
      <c r="D42" s="83"/>
      <c r="E42" s="84" t="str">
        <f t="shared" si="3"/>
        <v/>
      </c>
      <c r="F42" s="85" t="str">
        <f t="shared" si="3"/>
        <v/>
      </c>
      <c r="G42" s="45"/>
      <c r="H42" s="96"/>
      <c r="I42" s="99"/>
      <c r="J42" s="100"/>
      <c r="K42" s="24"/>
      <c r="L42" s="91"/>
      <c r="M42" s="111"/>
      <c r="N42" s="41"/>
      <c r="O42" s="24"/>
      <c r="P42" s="91"/>
      <c r="Q42" s="111"/>
      <c r="R42" s="41"/>
      <c r="S42" s="27"/>
      <c r="T42" s="91"/>
      <c r="U42" s="28"/>
      <c r="V42" s="54"/>
      <c r="W42" s="55"/>
      <c r="X42" s="151"/>
      <c r="Y42" s="77" t="str">
        <f t="shared" si="1"/>
        <v/>
      </c>
      <c r="Z42" s="77" t="str">
        <f t="shared" si="2"/>
        <v/>
      </c>
      <c r="AI42" s="2" t="s">
        <v>71</v>
      </c>
      <c r="AJ42" s="2">
        <v>26</v>
      </c>
    </row>
    <row r="43" spans="1:36" ht="13.25" customHeight="1">
      <c r="A43" s="10"/>
      <c r="B43" s="11">
        <v>27</v>
      </c>
      <c r="C43" s="27"/>
      <c r="D43" s="83"/>
      <c r="E43" s="84" t="str">
        <f t="shared" si="3"/>
        <v/>
      </c>
      <c r="F43" s="85" t="str">
        <f t="shared" si="3"/>
        <v/>
      </c>
      <c r="G43" s="45"/>
      <c r="H43" s="96"/>
      <c r="I43" s="99"/>
      <c r="J43" s="100"/>
      <c r="K43" s="24"/>
      <c r="L43" s="91"/>
      <c r="M43" s="111"/>
      <c r="N43" s="41"/>
      <c r="O43" s="24"/>
      <c r="P43" s="91"/>
      <c r="Q43" s="111"/>
      <c r="R43" s="41"/>
      <c r="S43" s="27"/>
      <c r="T43" s="91"/>
      <c r="U43" s="28"/>
      <c r="V43" s="54"/>
      <c r="W43" s="55"/>
      <c r="X43" s="151"/>
      <c r="Y43" s="77" t="str">
        <f t="shared" si="1"/>
        <v/>
      </c>
      <c r="Z43" s="77" t="str">
        <f t="shared" si="2"/>
        <v/>
      </c>
      <c r="AI43" s="2" t="s">
        <v>72</v>
      </c>
      <c r="AJ43" s="2">
        <v>27</v>
      </c>
    </row>
    <row r="44" spans="1:36" ht="13.25" customHeight="1">
      <c r="A44" s="10"/>
      <c r="B44" s="11">
        <v>28</v>
      </c>
      <c r="C44" s="27"/>
      <c r="D44" s="83"/>
      <c r="E44" s="84" t="str">
        <f t="shared" si="3"/>
        <v/>
      </c>
      <c r="F44" s="85" t="str">
        <f t="shared" si="3"/>
        <v/>
      </c>
      <c r="G44" s="45"/>
      <c r="H44" s="96"/>
      <c r="I44" s="99"/>
      <c r="J44" s="100"/>
      <c r="K44" s="24"/>
      <c r="L44" s="91"/>
      <c r="M44" s="111"/>
      <c r="N44" s="41"/>
      <c r="O44" s="24"/>
      <c r="P44" s="91"/>
      <c r="Q44" s="111"/>
      <c r="R44" s="41"/>
      <c r="S44" s="27"/>
      <c r="T44" s="91"/>
      <c r="U44" s="28"/>
      <c r="V44" s="54"/>
      <c r="W44" s="55"/>
      <c r="X44" s="151"/>
      <c r="Y44" s="77" t="str">
        <f t="shared" si="1"/>
        <v/>
      </c>
      <c r="Z44" s="77" t="str">
        <f t="shared" si="2"/>
        <v/>
      </c>
      <c r="AI44" s="2" t="s">
        <v>73</v>
      </c>
      <c r="AJ44" s="2">
        <v>28</v>
      </c>
    </row>
    <row r="45" spans="1:36" ht="13.25" customHeight="1">
      <c r="A45" s="10"/>
      <c r="B45" s="11">
        <v>29</v>
      </c>
      <c r="C45" s="27"/>
      <c r="D45" s="83"/>
      <c r="E45" s="84" t="str">
        <f t="shared" si="3"/>
        <v/>
      </c>
      <c r="F45" s="85" t="str">
        <f t="shared" si="3"/>
        <v/>
      </c>
      <c r="G45" s="45"/>
      <c r="H45" s="96"/>
      <c r="I45" s="99"/>
      <c r="J45" s="100"/>
      <c r="K45" s="24"/>
      <c r="L45" s="91"/>
      <c r="M45" s="111"/>
      <c r="N45" s="41"/>
      <c r="O45" s="24"/>
      <c r="P45" s="91"/>
      <c r="Q45" s="111"/>
      <c r="R45" s="41"/>
      <c r="S45" s="27"/>
      <c r="T45" s="91"/>
      <c r="U45" s="28"/>
      <c r="V45" s="54"/>
      <c r="W45" s="55"/>
      <c r="X45" s="151"/>
      <c r="Y45" s="77" t="str">
        <f t="shared" si="1"/>
        <v/>
      </c>
      <c r="Z45" s="77" t="str">
        <f t="shared" si="2"/>
        <v/>
      </c>
      <c r="AI45" s="2" t="s">
        <v>74</v>
      </c>
      <c r="AJ45" s="2">
        <v>29</v>
      </c>
    </row>
    <row r="46" spans="1:36" ht="13.25" customHeight="1" thickBot="1">
      <c r="A46" s="12"/>
      <c r="B46" s="7">
        <v>30</v>
      </c>
      <c r="C46" s="29"/>
      <c r="D46" s="86"/>
      <c r="E46" s="87" t="str">
        <f t="shared" si="3"/>
        <v/>
      </c>
      <c r="F46" s="88" t="str">
        <f t="shared" si="3"/>
        <v/>
      </c>
      <c r="G46" s="46"/>
      <c r="H46" s="101"/>
      <c r="I46" s="102"/>
      <c r="J46" s="103"/>
      <c r="K46" s="29"/>
      <c r="L46" s="92"/>
      <c r="M46" s="112"/>
      <c r="N46" s="43"/>
      <c r="O46" s="29"/>
      <c r="P46" s="92"/>
      <c r="Q46" s="112"/>
      <c r="R46" s="43"/>
      <c r="S46" s="29"/>
      <c r="T46" s="92"/>
      <c r="U46" s="30"/>
      <c r="V46" s="56"/>
      <c r="W46" s="57"/>
      <c r="X46" s="151"/>
      <c r="Y46" s="77" t="str">
        <f t="shared" si="1"/>
        <v/>
      </c>
      <c r="Z46" s="77" t="str">
        <f t="shared" si="2"/>
        <v/>
      </c>
      <c r="AI46" s="2" t="s">
        <v>75</v>
      </c>
      <c r="AJ46" s="2">
        <v>30</v>
      </c>
    </row>
    <row r="47" spans="1:36" ht="13.25" customHeight="1">
      <c r="A47" s="17"/>
      <c r="B47" s="6">
        <v>31</v>
      </c>
      <c r="C47" s="26"/>
      <c r="D47" s="89"/>
      <c r="E47" s="81" t="str">
        <f t="shared" si="3"/>
        <v/>
      </c>
      <c r="F47" s="82" t="str">
        <f t="shared" si="3"/>
        <v/>
      </c>
      <c r="G47" s="47"/>
      <c r="H47" s="104"/>
      <c r="I47" s="105"/>
      <c r="J47" s="106"/>
      <c r="K47" s="26"/>
      <c r="L47" s="90"/>
      <c r="M47" s="110"/>
      <c r="N47" s="39"/>
      <c r="O47" s="26"/>
      <c r="P47" s="90"/>
      <c r="Q47" s="110"/>
      <c r="R47" s="39"/>
      <c r="S47" s="26"/>
      <c r="T47" s="90"/>
      <c r="U47" s="25"/>
      <c r="V47" s="52"/>
      <c r="W47" s="53"/>
      <c r="X47" s="151"/>
      <c r="Y47" s="77" t="str">
        <f t="shared" si="1"/>
        <v/>
      </c>
      <c r="Z47" s="77" t="str">
        <f t="shared" si="2"/>
        <v/>
      </c>
      <c r="AI47" s="2" t="s">
        <v>76</v>
      </c>
      <c r="AJ47" s="2">
        <v>31</v>
      </c>
    </row>
    <row r="48" spans="1:36" ht="13.25" customHeight="1">
      <c r="A48" s="10"/>
      <c r="B48" s="11">
        <v>32</v>
      </c>
      <c r="C48" s="27"/>
      <c r="D48" s="83"/>
      <c r="E48" s="84" t="str">
        <f t="shared" si="3"/>
        <v/>
      </c>
      <c r="F48" s="85" t="str">
        <f t="shared" si="3"/>
        <v/>
      </c>
      <c r="G48" s="45"/>
      <c r="H48" s="96"/>
      <c r="I48" s="99"/>
      <c r="J48" s="100"/>
      <c r="K48" s="24"/>
      <c r="L48" s="91"/>
      <c r="M48" s="111"/>
      <c r="N48" s="41"/>
      <c r="O48" s="24"/>
      <c r="P48" s="91"/>
      <c r="Q48" s="111"/>
      <c r="R48" s="41"/>
      <c r="S48" s="27"/>
      <c r="T48" s="91"/>
      <c r="U48" s="28"/>
      <c r="V48" s="54"/>
      <c r="W48" s="55"/>
      <c r="X48" s="151"/>
      <c r="Y48" s="77" t="str">
        <f t="shared" si="1"/>
        <v/>
      </c>
      <c r="Z48" s="77" t="str">
        <f t="shared" si="2"/>
        <v/>
      </c>
      <c r="AI48" s="2" t="s">
        <v>77</v>
      </c>
      <c r="AJ48" s="2">
        <v>32</v>
      </c>
    </row>
    <row r="49" spans="1:36" ht="13.25" customHeight="1">
      <c r="A49" s="10"/>
      <c r="B49" s="11">
        <v>33</v>
      </c>
      <c r="C49" s="27"/>
      <c r="D49" s="83"/>
      <c r="E49" s="84" t="str">
        <f t="shared" si="3"/>
        <v/>
      </c>
      <c r="F49" s="85" t="str">
        <f t="shared" si="3"/>
        <v/>
      </c>
      <c r="G49" s="45"/>
      <c r="H49" s="96"/>
      <c r="I49" s="99"/>
      <c r="J49" s="100"/>
      <c r="K49" s="24"/>
      <c r="L49" s="91"/>
      <c r="M49" s="111"/>
      <c r="N49" s="41"/>
      <c r="O49" s="24"/>
      <c r="P49" s="91"/>
      <c r="Q49" s="111"/>
      <c r="R49" s="41"/>
      <c r="S49" s="27"/>
      <c r="T49" s="91"/>
      <c r="U49" s="28"/>
      <c r="V49" s="54"/>
      <c r="W49" s="55"/>
      <c r="X49" s="151"/>
      <c r="Y49" s="77" t="str">
        <f t="shared" si="1"/>
        <v/>
      </c>
      <c r="Z49" s="77" t="str">
        <f t="shared" si="2"/>
        <v/>
      </c>
      <c r="AI49" s="2" t="s">
        <v>78</v>
      </c>
      <c r="AJ49" s="2">
        <v>33</v>
      </c>
    </row>
    <row r="50" spans="1:36" ht="13.25" customHeight="1">
      <c r="A50" s="10"/>
      <c r="B50" s="11">
        <v>34</v>
      </c>
      <c r="C50" s="27"/>
      <c r="D50" s="83"/>
      <c r="E50" s="84" t="str">
        <f t="shared" si="3"/>
        <v/>
      </c>
      <c r="F50" s="85" t="str">
        <f t="shared" si="3"/>
        <v/>
      </c>
      <c r="G50" s="45"/>
      <c r="H50" s="96"/>
      <c r="I50" s="99"/>
      <c r="J50" s="100"/>
      <c r="K50" s="24"/>
      <c r="L50" s="91"/>
      <c r="M50" s="111"/>
      <c r="N50" s="41"/>
      <c r="O50" s="24"/>
      <c r="P50" s="91"/>
      <c r="Q50" s="111"/>
      <c r="R50" s="41"/>
      <c r="S50" s="27"/>
      <c r="T50" s="91"/>
      <c r="U50" s="28"/>
      <c r="V50" s="54"/>
      <c r="W50" s="55"/>
      <c r="X50" s="151"/>
      <c r="Y50" s="77" t="str">
        <f t="shared" si="1"/>
        <v/>
      </c>
      <c r="Z50" s="77" t="str">
        <f t="shared" si="2"/>
        <v/>
      </c>
      <c r="AI50" s="2" t="s">
        <v>79</v>
      </c>
      <c r="AJ50" s="2">
        <v>34</v>
      </c>
    </row>
    <row r="51" spans="1:36" ht="13.25" customHeight="1">
      <c r="A51" s="10"/>
      <c r="B51" s="11">
        <v>35</v>
      </c>
      <c r="C51" s="27"/>
      <c r="D51" s="83"/>
      <c r="E51" s="84" t="str">
        <f t="shared" si="3"/>
        <v/>
      </c>
      <c r="F51" s="85" t="str">
        <f t="shared" si="3"/>
        <v/>
      </c>
      <c r="G51" s="45"/>
      <c r="H51" s="96"/>
      <c r="I51" s="99"/>
      <c r="J51" s="100"/>
      <c r="K51" s="24"/>
      <c r="L51" s="91"/>
      <c r="M51" s="111"/>
      <c r="N51" s="41"/>
      <c r="O51" s="24"/>
      <c r="P51" s="91"/>
      <c r="Q51" s="111"/>
      <c r="R51" s="41"/>
      <c r="S51" s="27"/>
      <c r="T51" s="91"/>
      <c r="U51" s="28"/>
      <c r="V51" s="54"/>
      <c r="W51" s="55"/>
      <c r="X51" s="151"/>
      <c r="Y51" s="77" t="str">
        <f t="shared" si="1"/>
        <v/>
      </c>
      <c r="Z51" s="77" t="str">
        <f t="shared" si="2"/>
        <v/>
      </c>
      <c r="AI51" s="2" t="s">
        <v>80</v>
      </c>
      <c r="AJ51" s="2">
        <v>35</v>
      </c>
    </row>
    <row r="52" spans="1:36" ht="13.25" customHeight="1">
      <c r="A52" s="10"/>
      <c r="B52" s="11">
        <v>36</v>
      </c>
      <c r="C52" s="27"/>
      <c r="D52" s="83"/>
      <c r="E52" s="84" t="str">
        <f t="shared" si="3"/>
        <v/>
      </c>
      <c r="F52" s="85" t="str">
        <f t="shared" si="3"/>
        <v/>
      </c>
      <c r="G52" s="45"/>
      <c r="H52" s="96"/>
      <c r="I52" s="99"/>
      <c r="J52" s="100"/>
      <c r="K52" s="24"/>
      <c r="L52" s="91"/>
      <c r="M52" s="111"/>
      <c r="N52" s="41"/>
      <c r="O52" s="24"/>
      <c r="P52" s="91"/>
      <c r="Q52" s="111"/>
      <c r="R52" s="41"/>
      <c r="S52" s="27"/>
      <c r="T52" s="91"/>
      <c r="U52" s="28"/>
      <c r="V52" s="54"/>
      <c r="W52" s="55"/>
      <c r="X52" s="151"/>
      <c r="Y52" s="77" t="str">
        <f t="shared" si="1"/>
        <v/>
      </c>
      <c r="Z52" s="77" t="str">
        <f t="shared" si="2"/>
        <v/>
      </c>
      <c r="AI52" s="2" t="s">
        <v>81</v>
      </c>
      <c r="AJ52" s="2">
        <v>36</v>
      </c>
    </row>
    <row r="53" spans="1:36" ht="13.25" customHeight="1">
      <c r="A53" s="10"/>
      <c r="B53" s="11">
        <v>37</v>
      </c>
      <c r="C53" s="27"/>
      <c r="D53" s="83"/>
      <c r="E53" s="84" t="str">
        <f t="shared" ref="E53:F66" si="4">PHONETIC(C53)</f>
        <v/>
      </c>
      <c r="F53" s="85" t="str">
        <f t="shared" si="4"/>
        <v/>
      </c>
      <c r="G53" s="45"/>
      <c r="H53" s="96"/>
      <c r="I53" s="99"/>
      <c r="J53" s="100"/>
      <c r="K53" s="24"/>
      <c r="L53" s="91"/>
      <c r="M53" s="111"/>
      <c r="N53" s="41"/>
      <c r="O53" s="24"/>
      <c r="P53" s="91"/>
      <c r="Q53" s="111"/>
      <c r="R53" s="41"/>
      <c r="S53" s="27"/>
      <c r="T53" s="91"/>
      <c r="U53" s="28"/>
      <c r="V53" s="54"/>
      <c r="W53" s="55"/>
      <c r="X53" s="151"/>
      <c r="Y53" s="77" t="str">
        <f t="shared" si="1"/>
        <v/>
      </c>
      <c r="Z53" s="77" t="str">
        <f t="shared" si="2"/>
        <v/>
      </c>
      <c r="AI53" s="2" t="s">
        <v>82</v>
      </c>
      <c r="AJ53" s="2">
        <v>37</v>
      </c>
    </row>
    <row r="54" spans="1:36" ht="13.25" customHeight="1">
      <c r="A54" s="10"/>
      <c r="B54" s="11">
        <v>38</v>
      </c>
      <c r="C54" s="27"/>
      <c r="D54" s="83"/>
      <c r="E54" s="84" t="str">
        <f t="shared" si="4"/>
        <v/>
      </c>
      <c r="F54" s="85" t="str">
        <f t="shared" si="4"/>
        <v/>
      </c>
      <c r="G54" s="45"/>
      <c r="H54" s="96"/>
      <c r="I54" s="99"/>
      <c r="J54" s="100"/>
      <c r="K54" s="24"/>
      <c r="L54" s="91"/>
      <c r="M54" s="111"/>
      <c r="N54" s="41"/>
      <c r="O54" s="24"/>
      <c r="P54" s="91"/>
      <c r="Q54" s="111"/>
      <c r="R54" s="41"/>
      <c r="S54" s="27"/>
      <c r="T54" s="91"/>
      <c r="U54" s="28"/>
      <c r="V54" s="54"/>
      <c r="W54" s="55"/>
      <c r="X54" s="151"/>
      <c r="Y54" s="77" t="str">
        <f t="shared" si="1"/>
        <v/>
      </c>
      <c r="Z54" s="77" t="str">
        <f t="shared" si="2"/>
        <v/>
      </c>
      <c r="AI54" s="2" t="s">
        <v>83</v>
      </c>
      <c r="AJ54" s="2">
        <v>38</v>
      </c>
    </row>
    <row r="55" spans="1:36" ht="13.25" customHeight="1">
      <c r="A55" s="10"/>
      <c r="B55" s="11">
        <v>39</v>
      </c>
      <c r="C55" s="27"/>
      <c r="D55" s="83"/>
      <c r="E55" s="84" t="str">
        <f t="shared" si="4"/>
        <v/>
      </c>
      <c r="F55" s="85" t="str">
        <f t="shared" si="4"/>
        <v/>
      </c>
      <c r="G55" s="45"/>
      <c r="H55" s="96"/>
      <c r="I55" s="99"/>
      <c r="J55" s="100"/>
      <c r="K55" s="24"/>
      <c r="L55" s="91"/>
      <c r="M55" s="111"/>
      <c r="N55" s="41"/>
      <c r="O55" s="24"/>
      <c r="P55" s="91"/>
      <c r="Q55" s="111"/>
      <c r="R55" s="41"/>
      <c r="S55" s="27"/>
      <c r="T55" s="91"/>
      <c r="U55" s="28"/>
      <c r="V55" s="54"/>
      <c r="W55" s="55"/>
      <c r="X55" s="151"/>
      <c r="Y55" s="77" t="str">
        <f t="shared" si="1"/>
        <v/>
      </c>
      <c r="Z55" s="77" t="str">
        <f t="shared" si="2"/>
        <v/>
      </c>
      <c r="AI55" s="2" t="s">
        <v>84</v>
      </c>
      <c r="AJ55" s="2">
        <v>39</v>
      </c>
    </row>
    <row r="56" spans="1:36" ht="13.25" customHeight="1" thickBot="1">
      <c r="A56" s="12"/>
      <c r="B56" s="7">
        <v>40</v>
      </c>
      <c r="C56" s="29"/>
      <c r="D56" s="86"/>
      <c r="E56" s="87" t="str">
        <f t="shared" si="4"/>
        <v/>
      </c>
      <c r="F56" s="88" t="str">
        <f t="shared" si="4"/>
        <v/>
      </c>
      <c r="G56" s="46"/>
      <c r="H56" s="101"/>
      <c r="I56" s="102"/>
      <c r="J56" s="103"/>
      <c r="K56" s="29"/>
      <c r="L56" s="92"/>
      <c r="M56" s="112"/>
      <c r="N56" s="43"/>
      <c r="O56" s="29"/>
      <c r="P56" s="92"/>
      <c r="Q56" s="112"/>
      <c r="R56" s="43"/>
      <c r="S56" s="29"/>
      <c r="T56" s="92"/>
      <c r="U56" s="30"/>
      <c r="V56" s="56"/>
      <c r="W56" s="57"/>
      <c r="X56" s="151"/>
      <c r="Y56" s="77" t="str">
        <f t="shared" si="1"/>
        <v/>
      </c>
      <c r="Z56" s="77" t="str">
        <f t="shared" si="2"/>
        <v/>
      </c>
      <c r="AI56" s="2" t="s">
        <v>85</v>
      </c>
      <c r="AJ56" s="2">
        <v>40</v>
      </c>
    </row>
    <row r="57" spans="1:36" ht="13.25" customHeight="1">
      <c r="A57" s="17"/>
      <c r="B57" s="6">
        <v>41</v>
      </c>
      <c r="C57" s="26"/>
      <c r="D57" s="89"/>
      <c r="E57" s="81" t="str">
        <f t="shared" si="4"/>
        <v/>
      </c>
      <c r="F57" s="82" t="str">
        <f t="shared" si="4"/>
        <v/>
      </c>
      <c r="G57" s="47"/>
      <c r="H57" s="104"/>
      <c r="I57" s="105"/>
      <c r="J57" s="106"/>
      <c r="K57" s="26"/>
      <c r="L57" s="90"/>
      <c r="M57" s="110"/>
      <c r="N57" s="39"/>
      <c r="O57" s="26"/>
      <c r="P57" s="90"/>
      <c r="Q57" s="110"/>
      <c r="R57" s="39"/>
      <c r="S57" s="26"/>
      <c r="T57" s="90"/>
      <c r="U57" s="25"/>
      <c r="V57" s="52"/>
      <c r="W57" s="53"/>
      <c r="X57" s="151"/>
      <c r="Y57" s="77" t="str">
        <f t="shared" si="1"/>
        <v/>
      </c>
      <c r="Z57" s="77" t="str">
        <f t="shared" si="2"/>
        <v/>
      </c>
      <c r="AI57" s="2" t="s">
        <v>86</v>
      </c>
      <c r="AJ57" s="2">
        <v>41</v>
      </c>
    </row>
    <row r="58" spans="1:36" ht="13.25" customHeight="1">
      <c r="A58" s="10"/>
      <c r="B58" s="11">
        <v>42</v>
      </c>
      <c r="C58" s="27"/>
      <c r="D58" s="83"/>
      <c r="E58" s="84" t="str">
        <f t="shared" si="4"/>
        <v/>
      </c>
      <c r="F58" s="85" t="str">
        <f t="shared" si="4"/>
        <v/>
      </c>
      <c r="G58" s="45"/>
      <c r="H58" s="96"/>
      <c r="I58" s="99"/>
      <c r="J58" s="100"/>
      <c r="K58" s="24"/>
      <c r="L58" s="91"/>
      <c r="M58" s="111"/>
      <c r="N58" s="41"/>
      <c r="O58" s="24"/>
      <c r="P58" s="91"/>
      <c r="Q58" s="111"/>
      <c r="R58" s="41"/>
      <c r="S58" s="27"/>
      <c r="T58" s="91"/>
      <c r="U58" s="28"/>
      <c r="V58" s="54"/>
      <c r="W58" s="55"/>
      <c r="X58" s="151"/>
      <c r="Y58" s="77" t="str">
        <f t="shared" si="1"/>
        <v/>
      </c>
      <c r="Z58" s="77" t="str">
        <f t="shared" si="2"/>
        <v/>
      </c>
      <c r="AI58" s="2" t="s">
        <v>87</v>
      </c>
      <c r="AJ58" s="2">
        <v>42</v>
      </c>
    </row>
    <row r="59" spans="1:36" ht="13.25" customHeight="1">
      <c r="A59" s="10"/>
      <c r="B59" s="11">
        <v>43</v>
      </c>
      <c r="C59" s="27"/>
      <c r="D59" s="83"/>
      <c r="E59" s="84" t="str">
        <f t="shared" si="4"/>
        <v/>
      </c>
      <c r="F59" s="85" t="str">
        <f t="shared" si="4"/>
        <v/>
      </c>
      <c r="G59" s="45"/>
      <c r="H59" s="96"/>
      <c r="I59" s="99"/>
      <c r="J59" s="100"/>
      <c r="K59" s="24"/>
      <c r="L59" s="91"/>
      <c r="M59" s="111"/>
      <c r="N59" s="41"/>
      <c r="O59" s="24"/>
      <c r="P59" s="91"/>
      <c r="Q59" s="111"/>
      <c r="R59" s="41"/>
      <c r="S59" s="27"/>
      <c r="T59" s="91"/>
      <c r="U59" s="28"/>
      <c r="V59" s="54"/>
      <c r="W59" s="55"/>
      <c r="X59" s="151"/>
      <c r="Y59" s="77" t="str">
        <f t="shared" si="1"/>
        <v/>
      </c>
      <c r="Z59" s="77" t="str">
        <f t="shared" si="2"/>
        <v/>
      </c>
      <c r="AI59" s="2" t="s">
        <v>88</v>
      </c>
      <c r="AJ59" s="2">
        <v>43</v>
      </c>
    </row>
    <row r="60" spans="1:36" ht="13.25" customHeight="1">
      <c r="A60" s="10"/>
      <c r="B60" s="11">
        <v>44</v>
      </c>
      <c r="C60" s="27"/>
      <c r="D60" s="83"/>
      <c r="E60" s="84" t="str">
        <f t="shared" si="4"/>
        <v/>
      </c>
      <c r="F60" s="85" t="str">
        <f t="shared" si="4"/>
        <v/>
      </c>
      <c r="G60" s="45"/>
      <c r="H60" s="96"/>
      <c r="I60" s="99"/>
      <c r="J60" s="100"/>
      <c r="K60" s="24"/>
      <c r="L60" s="91"/>
      <c r="M60" s="111"/>
      <c r="N60" s="41"/>
      <c r="O60" s="24"/>
      <c r="P60" s="91"/>
      <c r="Q60" s="111"/>
      <c r="R60" s="41"/>
      <c r="S60" s="27"/>
      <c r="T60" s="91"/>
      <c r="U60" s="28"/>
      <c r="V60" s="54"/>
      <c r="W60" s="55"/>
      <c r="X60" s="151"/>
      <c r="Y60" s="77" t="str">
        <f t="shared" si="1"/>
        <v/>
      </c>
      <c r="Z60" s="77" t="str">
        <f t="shared" si="2"/>
        <v/>
      </c>
      <c r="AI60" s="2" t="s">
        <v>89</v>
      </c>
      <c r="AJ60" s="2">
        <v>44</v>
      </c>
    </row>
    <row r="61" spans="1:36" ht="13.25" customHeight="1">
      <c r="A61" s="10"/>
      <c r="B61" s="11">
        <v>45</v>
      </c>
      <c r="C61" s="27"/>
      <c r="D61" s="83"/>
      <c r="E61" s="84" t="str">
        <f t="shared" si="4"/>
        <v/>
      </c>
      <c r="F61" s="85" t="str">
        <f t="shared" si="4"/>
        <v/>
      </c>
      <c r="G61" s="45"/>
      <c r="H61" s="96"/>
      <c r="I61" s="99"/>
      <c r="J61" s="100"/>
      <c r="K61" s="24"/>
      <c r="L61" s="91"/>
      <c r="M61" s="111"/>
      <c r="N61" s="41"/>
      <c r="O61" s="24"/>
      <c r="P61" s="91"/>
      <c r="Q61" s="111"/>
      <c r="R61" s="41"/>
      <c r="S61" s="27"/>
      <c r="T61" s="91"/>
      <c r="U61" s="28"/>
      <c r="V61" s="54"/>
      <c r="W61" s="55"/>
      <c r="X61" s="151"/>
      <c r="Y61" s="77" t="str">
        <f t="shared" si="1"/>
        <v/>
      </c>
      <c r="Z61" s="77" t="str">
        <f t="shared" si="2"/>
        <v/>
      </c>
      <c r="AI61" s="2" t="s">
        <v>90</v>
      </c>
      <c r="AJ61" s="2">
        <v>45</v>
      </c>
    </row>
    <row r="62" spans="1:36" ht="13.25" customHeight="1">
      <c r="A62" s="10"/>
      <c r="B62" s="11">
        <v>46</v>
      </c>
      <c r="C62" s="27"/>
      <c r="D62" s="83"/>
      <c r="E62" s="84" t="str">
        <f t="shared" si="4"/>
        <v/>
      </c>
      <c r="F62" s="85" t="str">
        <f t="shared" si="4"/>
        <v/>
      </c>
      <c r="G62" s="45"/>
      <c r="H62" s="96"/>
      <c r="I62" s="99"/>
      <c r="J62" s="100"/>
      <c r="K62" s="24"/>
      <c r="L62" s="91"/>
      <c r="M62" s="111"/>
      <c r="N62" s="41"/>
      <c r="O62" s="24"/>
      <c r="P62" s="91"/>
      <c r="Q62" s="111"/>
      <c r="R62" s="41"/>
      <c r="S62" s="27"/>
      <c r="T62" s="91"/>
      <c r="U62" s="28"/>
      <c r="V62" s="54"/>
      <c r="W62" s="55"/>
      <c r="X62" s="151"/>
      <c r="Y62" s="77" t="str">
        <f t="shared" si="1"/>
        <v/>
      </c>
      <c r="Z62" s="77" t="str">
        <f t="shared" si="2"/>
        <v/>
      </c>
      <c r="AI62" s="2" t="s">
        <v>91</v>
      </c>
      <c r="AJ62" s="2">
        <v>46</v>
      </c>
    </row>
    <row r="63" spans="1:36" ht="13.25" customHeight="1">
      <c r="A63" s="10"/>
      <c r="B63" s="11">
        <v>47</v>
      </c>
      <c r="C63" s="27"/>
      <c r="D63" s="83"/>
      <c r="E63" s="84" t="str">
        <f t="shared" si="4"/>
        <v/>
      </c>
      <c r="F63" s="85" t="str">
        <f t="shared" si="4"/>
        <v/>
      </c>
      <c r="G63" s="45"/>
      <c r="H63" s="96"/>
      <c r="I63" s="99"/>
      <c r="J63" s="100"/>
      <c r="K63" s="24"/>
      <c r="L63" s="91"/>
      <c r="M63" s="111"/>
      <c r="N63" s="41"/>
      <c r="O63" s="24"/>
      <c r="P63" s="91"/>
      <c r="Q63" s="111"/>
      <c r="R63" s="41"/>
      <c r="S63" s="27"/>
      <c r="T63" s="91"/>
      <c r="U63" s="28"/>
      <c r="V63" s="54"/>
      <c r="W63" s="55"/>
      <c r="X63" s="151"/>
      <c r="Y63" s="77" t="str">
        <f t="shared" si="1"/>
        <v/>
      </c>
      <c r="Z63" s="77" t="str">
        <f t="shared" si="2"/>
        <v/>
      </c>
      <c r="AI63" s="2" t="s">
        <v>92</v>
      </c>
      <c r="AJ63" s="2">
        <v>47</v>
      </c>
    </row>
    <row r="64" spans="1:36" ht="13.25" customHeight="1">
      <c r="A64" s="10"/>
      <c r="B64" s="11">
        <v>48</v>
      </c>
      <c r="C64" s="27"/>
      <c r="D64" s="83"/>
      <c r="E64" s="84" t="str">
        <f t="shared" si="4"/>
        <v/>
      </c>
      <c r="F64" s="85" t="str">
        <f t="shared" si="4"/>
        <v/>
      </c>
      <c r="G64" s="45"/>
      <c r="H64" s="96"/>
      <c r="I64" s="99"/>
      <c r="J64" s="100"/>
      <c r="K64" s="24"/>
      <c r="L64" s="91"/>
      <c r="M64" s="111"/>
      <c r="N64" s="41"/>
      <c r="O64" s="24"/>
      <c r="P64" s="91"/>
      <c r="Q64" s="111"/>
      <c r="R64" s="41"/>
      <c r="S64" s="27"/>
      <c r="T64" s="91"/>
      <c r="U64" s="28"/>
      <c r="V64" s="54"/>
      <c r="W64" s="55"/>
      <c r="X64" s="151"/>
      <c r="Y64" s="77" t="str">
        <f t="shared" si="1"/>
        <v/>
      </c>
      <c r="Z64" s="77" t="str">
        <f t="shared" si="2"/>
        <v/>
      </c>
      <c r="AI64" s="2" t="s">
        <v>93</v>
      </c>
      <c r="AJ64" s="2">
        <v>99</v>
      </c>
    </row>
    <row r="65" spans="1:26" ht="13.25" customHeight="1">
      <c r="A65" s="10"/>
      <c r="B65" s="11">
        <v>49</v>
      </c>
      <c r="C65" s="27"/>
      <c r="D65" s="83"/>
      <c r="E65" s="84" t="str">
        <f t="shared" si="4"/>
        <v/>
      </c>
      <c r="F65" s="85" t="str">
        <f t="shared" si="4"/>
        <v/>
      </c>
      <c r="G65" s="45"/>
      <c r="H65" s="96"/>
      <c r="I65" s="99"/>
      <c r="J65" s="100"/>
      <c r="K65" s="24"/>
      <c r="L65" s="91"/>
      <c r="M65" s="111"/>
      <c r="N65" s="41"/>
      <c r="O65" s="24"/>
      <c r="P65" s="91"/>
      <c r="Q65" s="111"/>
      <c r="R65" s="41"/>
      <c r="S65" s="27"/>
      <c r="T65" s="91"/>
      <c r="U65" s="28"/>
      <c r="V65" s="54"/>
      <c r="W65" s="55"/>
      <c r="X65" s="151"/>
      <c r="Y65" s="77" t="str">
        <f t="shared" si="1"/>
        <v/>
      </c>
      <c r="Z65" s="77" t="str">
        <f t="shared" si="2"/>
        <v/>
      </c>
    </row>
    <row r="66" spans="1:26" ht="13.25" customHeight="1" thickBot="1">
      <c r="A66" s="12"/>
      <c r="B66" s="7">
        <v>50</v>
      </c>
      <c r="C66" s="29"/>
      <c r="D66" s="86"/>
      <c r="E66" s="87" t="str">
        <f t="shared" si="4"/>
        <v/>
      </c>
      <c r="F66" s="88" t="str">
        <f t="shared" si="4"/>
        <v/>
      </c>
      <c r="G66" s="46"/>
      <c r="H66" s="101"/>
      <c r="I66" s="102"/>
      <c r="J66" s="103"/>
      <c r="K66" s="29"/>
      <c r="L66" s="92"/>
      <c r="M66" s="112"/>
      <c r="N66" s="43"/>
      <c r="O66" s="29"/>
      <c r="P66" s="92"/>
      <c r="Q66" s="112"/>
      <c r="R66" s="43"/>
      <c r="S66" s="29"/>
      <c r="T66" s="92"/>
      <c r="U66" s="30"/>
      <c r="V66" s="56"/>
      <c r="W66" s="57"/>
      <c r="X66" s="151"/>
      <c r="Y66" s="77" t="str">
        <f t="shared" si="1"/>
        <v/>
      </c>
      <c r="Z66" s="77" t="str">
        <f t="shared" si="2"/>
        <v/>
      </c>
    </row>
    <row r="67" spans="1:26" ht="23.25" customHeight="1">
      <c r="B67" s="13"/>
    </row>
    <row r="68" spans="1:26" ht="23.25" customHeight="1"/>
    <row r="69" spans="1:26" ht="23.25" customHeight="1"/>
    <row r="70" spans="1:26" ht="23.25" customHeight="1"/>
    <row r="71" spans="1:26" ht="23.25" customHeight="1"/>
    <row r="72" spans="1:26" ht="23.25" customHeight="1"/>
    <row r="73" spans="1:26" ht="23.25" customHeight="1"/>
    <row r="74" spans="1:26" ht="23.25" customHeight="1"/>
    <row r="75" spans="1:26" ht="23.25" customHeight="1"/>
    <row r="76" spans="1:26" ht="23.25" customHeight="1"/>
    <row r="77" spans="1:26" ht="23.25" customHeight="1"/>
    <row r="78" spans="1:26" ht="23.25" customHeight="1"/>
    <row r="79" spans="1:26" ht="23.25" customHeight="1"/>
    <row r="80" spans="1:26" ht="12.75" customHeight="1"/>
    <row r="81" ht="20.25" customHeight="1"/>
    <row r="82" ht="20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12.75" customHeight="1"/>
    <row r="105" ht="20.25" customHeight="1"/>
    <row r="106" ht="20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</sheetData>
  <sheetProtection selectLockedCells="1"/>
  <dataConsolidate/>
  <mergeCells count="43">
    <mergeCell ref="X1:X66"/>
    <mergeCell ref="A1:C1"/>
    <mergeCell ref="A3:B4"/>
    <mergeCell ref="C3:D3"/>
    <mergeCell ref="E3:F3"/>
    <mergeCell ref="G3:N3"/>
    <mergeCell ref="S3:W3"/>
    <mergeCell ref="C4:D4"/>
    <mergeCell ref="E4:F4"/>
    <mergeCell ref="G4:N4"/>
    <mergeCell ref="O4:R4"/>
    <mergeCell ref="S4:W4"/>
    <mergeCell ref="O3:R3"/>
    <mergeCell ref="J6:K6"/>
    <mergeCell ref="L6:N6"/>
    <mergeCell ref="O6:P6"/>
    <mergeCell ref="J7:K7"/>
    <mergeCell ref="L7:N7"/>
    <mergeCell ref="O7:P7"/>
    <mergeCell ref="S15:U15"/>
    <mergeCell ref="K14:U14"/>
    <mergeCell ref="V14:W15"/>
    <mergeCell ref="O8:P8"/>
    <mergeCell ref="J9:K9"/>
    <mergeCell ref="L9:N9"/>
    <mergeCell ref="O9:P9"/>
    <mergeCell ref="O15:O16"/>
    <mergeCell ref="P15:R15"/>
    <mergeCell ref="H14:J15"/>
    <mergeCell ref="K15:K16"/>
    <mergeCell ref="L15:N15"/>
    <mergeCell ref="J8:K8"/>
    <mergeCell ref="L8:N8"/>
    <mergeCell ref="B12:W12"/>
    <mergeCell ref="A14:B14"/>
    <mergeCell ref="C14:D14"/>
    <mergeCell ref="E14:E16"/>
    <mergeCell ref="F14:F16"/>
    <mergeCell ref="G14:G16"/>
    <mergeCell ref="A15:A16"/>
    <mergeCell ref="B15:B16"/>
    <mergeCell ref="C15:C16"/>
    <mergeCell ref="D15:D16"/>
  </mergeCells>
  <phoneticPr fontId="3"/>
  <dataValidations count="5">
    <dataValidation type="list" allowBlank="1" showInputMessage="1" showErrorMessage="1" sqref="V17:V66" xr:uid="{E898E044-5745-4438-B767-628394909EB7}">
      <formula1>$AI$17:$AI$64</formula1>
    </dataValidation>
    <dataValidation type="list" allowBlank="1" showInputMessage="1" showErrorMessage="1" sqref="U17:U66" xr:uid="{6AC15946-8AE0-4ABE-9463-F7E7DB98EC4A}">
      <formula1>$AE$17:$AE$22</formula1>
    </dataValidation>
    <dataValidation type="list" allowBlank="1" showInputMessage="1" showErrorMessage="1" sqref="O17:O66 K17:K66" xr:uid="{CF49AF76-666E-48BC-AEAE-10F5C2FF312B}">
      <formula1>$AC$17:$AC$31</formula1>
    </dataValidation>
    <dataValidation type="list" allowBlank="1" showInputMessage="1" showErrorMessage="1" sqref="G17:G66" xr:uid="{07CBBA90-7258-475C-A826-E7A3E920BFB3}">
      <formula1>$AB$17:$AB$20</formula1>
    </dataValidation>
    <dataValidation type="list" allowBlank="1" showInputMessage="1" showErrorMessage="1" sqref="T17:T66" xr:uid="{09E57DE4-AA80-42FB-A5DC-0CE7031F37C5}">
      <formula1>$AF$17:$AF$19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95" orientation="landscape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12</vt:i4>
      </vt:variant>
    </vt:vector>
  </HeadingPairs>
  <TitlesOfParts>
    <vt:vector size="14" baseType="lpstr">
      <vt:lpstr>男子</vt:lpstr>
      <vt:lpstr>女子</vt:lpstr>
      <vt:lpstr>女子!Print_Area</vt:lpstr>
      <vt:lpstr>男子!Print_Area</vt:lpstr>
      <vt:lpstr>女子!Print_Titles</vt:lpstr>
      <vt:lpstr>男子!Print_Titles</vt:lpstr>
      <vt:lpstr>女_プロ順</vt:lpstr>
      <vt:lpstr>女_一覧</vt:lpstr>
      <vt:lpstr>女_参加C_A</vt:lpstr>
      <vt:lpstr>女_参加C_B</vt:lpstr>
      <vt:lpstr>男_プロ順</vt:lpstr>
      <vt:lpstr>男_一覧</vt:lpstr>
      <vt:lpstr>男_参加C_A</vt:lpstr>
      <vt:lpstr>男_参加C_B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 numa</dc:creator>
  <cp:lastModifiedBy>hiro numa</cp:lastModifiedBy>
  <cp:lastPrinted>2024-05-03T18:51:41Z</cp:lastPrinted>
  <dcterms:created xsi:type="dcterms:W3CDTF">2015-02-05T13:50:06Z</dcterms:created>
  <dcterms:modified xsi:type="dcterms:W3CDTF">2026-04-21T00:28:57Z</dcterms:modified>
</cp:coreProperties>
</file>